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99.67\komfin\Ахметчина Н. Н\Дума на 2022-2024 годы\10 Решение об исполнении за 2022 год\Проект решения об исполнении 2022\"/>
    </mc:Choice>
  </mc:AlternateContent>
  <bookViews>
    <workbookView xWindow="0" yWindow="0" windowWidth="28800" windowHeight="11730" tabRatio="500"/>
  </bookViews>
  <sheets>
    <sheet name="Вып.плана." sheetId="1" r:id="rId1"/>
  </sheets>
  <definedNames>
    <definedName name="_xlnm.Print_Titles" localSheetId="0">Вып.плана.!$5:$7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8" i="1" l="1"/>
  <c r="O60" i="1" l="1"/>
  <c r="N58" i="1"/>
  <c r="J27" i="1" l="1"/>
  <c r="K27" i="1"/>
  <c r="L27" i="1"/>
  <c r="I27" i="1"/>
  <c r="N50" i="1" l="1"/>
  <c r="M50" i="1"/>
  <c r="O21" i="1" l="1"/>
  <c r="O22" i="1"/>
  <c r="O23" i="1"/>
  <c r="O25" i="1"/>
  <c r="O26" i="1"/>
  <c r="O27" i="1"/>
  <c r="N27" i="1"/>
  <c r="M27" i="1"/>
  <c r="N60" i="1"/>
  <c r="O59" i="1"/>
  <c r="N59" i="1"/>
  <c r="O57" i="1"/>
  <c r="N57" i="1"/>
  <c r="M57" i="1"/>
  <c r="O56" i="1"/>
  <c r="N56" i="1"/>
  <c r="M56" i="1"/>
  <c r="O55" i="1"/>
  <c r="N55" i="1"/>
  <c r="M55" i="1"/>
  <c r="O54" i="1"/>
  <c r="N54" i="1"/>
  <c r="M54" i="1"/>
  <c r="L53" i="1"/>
  <c r="L52" i="1" s="1"/>
  <c r="K53" i="1"/>
  <c r="K52" i="1" s="1"/>
  <c r="J53" i="1"/>
  <c r="J52" i="1" s="1"/>
  <c r="O51" i="1"/>
  <c r="O50" i="1"/>
  <c r="L49" i="1"/>
  <c r="K49" i="1"/>
  <c r="J49" i="1"/>
  <c r="O48" i="1"/>
  <c r="N48" i="1"/>
  <c r="M48" i="1"/>
  <c r="O47" i="1"/>
  <c r="N47" i="1"/>
  <c r="O46" i="1"/>
  <c r="N46" i="1"/>
  <c r="M46" i="1"/>
  <c r="O45" i="1"/>
  <c r="N45" i="1"/>
  <c r="M45" i="1"/>
  <c r="O44" i="1"/>
  <c r="N44" i="1"/>
  <c r="M44" i="1"/>
  <c r="L43" i="1"/>
  <c r="K43" i="1"/>
  <c r="J43" i="1"/>
  <c r="O42" i="1"/>
  <c r="N42" i="1"/>
  <c r="M42" i="1"/>
  <c r="O41" i="1"/>
  <c r="N41" i="1"/>
  <c r="O40" i="1"/>
  <c r="N40" i="1"/>
  <c r="M40" i="1"/>
  <c r="O39" i="1"/>
  <c r="O37" i="1"/>
  <c r="N37" i="1"/>
  <c r="M37" i="1"/>
  <c r="O36" i="1"/>
  <c r="N36" i="1"/>
  <c r="O35" i="1"/>
  <c r="N35" i="1"/>
  <c r="J35" i="1"/>
  <c r="M35" i="1" s="1"/>
  <c r="O34" i="1"/>
  <c r="N34" i="1"/>
  <c r="M34" i="1"/>
  <c r="J33" i="1"/>
  <c r="O32" i="1"/>
  <c r="M32" i="1"/>
  <c r="O31" i="1"/>
  <c r="N31" i="1"/>
  <c r="O30" i="1"/>
  <c r="N30" i="1"/>
  <c r="J30" i="1"/>
  <c r="J31" i="1" s="1"/>
  <c r="M31" i="1" s="1"/>
  <c r="O29" i="1"/>
  <c r="N29" i="1"/>
  <c r="O28" i="1"/>
  <c r="N28" i="1"/>
  <c r="M28" i="1"/>
  <c r="N25" i="1"/>
  <c r="M25" i="1"/>
  <c r="N23" i="1"/>
  <c r="M23" i="1"/>
  <c r="N22" i="1"/>
  <c r="M22" i="1"/>
  <c r="N21" i="1"/>
  <c r="M21" i="1"/>
  <c r="L20" i="1"/>
  <c r="K20" i="1"/>
  <c r="J20" i="1"/>
  <c r="O19" i="1"/>
  <c r="N19" i="1"/>
  <c r="M19" i="1"/>
  <c r="O17" i="1"/>
  <c r="N17" i="1"/>
  <c r="O16" i="1"/>
  <c r="N16" i="1"/>
  <c r="M16" i="1"/>
  <c r="L15" i="1"/>
  <c r="O15" i="1" s="1"/>
  <c r="K15" i="1"/>
  <c r="J15" i="1"/>
  <c r="O14" i="1"/>
  <c r="N14" i="1"/>
  <c r="M14" i="1"/>
  <c r="O13" i="1"/>
  <c r="N13" i="1"/>
  <c r="M13" i="1"/>
  <c r="O12" i="1"/>
  <c r="N12" i="1"/>
  <c r="M12" i="1"/>
  <c r="O11" i="1"/>
  <c r="N11" i="1"/>
  <c r="M11" i="1"/>
  <c r="O10" i="1"/>
  <c r="N10" i="1"/>
  <c r="M10" i="1"/>
  <c r="J36" i="1" l="1"/>
  <c r="M36" i="1" s="1"/>
  <c r="J38" i="1"/>
  <c r="M53" i="1"/>
  <c r="N49" i="1"/>
  <c r="K38" i="1"/>
  <c r="M49" i="1"/>
  <c r="M43" i="1"/>
  <c r="L38" i="1"/>
  <c r="O38" i="1" s="1"/>
  <c r="O43" i="1"/>
  <c r="N43" i="1"/>
  <c r="J9" i="1"/>
  <c r="J8" i="1" s="1"/>
  <c r="J61" i="1" s="1"/>
  <c r="O20" i="1"/>
  <c r="M15" i="1"/>
  <c r="N15" i="1"/>
  <c r="K9" i="1"/>
  <c r="O49" i="1"/>
  <c r="M33" i="1"/>
  <c r="N53" i="1"/>
  <c r="O53" i="1"/>
  <c r="M20" i="1"/>
  <c r="M30" i="1"/>
  <c r="N20" i="1"/>
  <c r="L9" i="1"/>
  <c r="K8" i="1" l="1"/>
  <c r="K61" i="1" s="1"/>
  <c r="N38" i="1"/>
  <c r="M38" i="1"/>
  <c r="L8" i="1"/>
  <c r="L61" i="1" s="1"/>
  <c r="O61" i="1" s="1"/>
  <c r="N9" i="1"/>
  <c r="O9" i="1"/>
  <c r="M9" i="1"/>
  <c r="N52" i="1"/>
  <c r="M52" i="1"/>
  <c r="O52" i="1"/>
  <c r="N61" i="1" l="1"/>
  <c r="M61" i="1"/>
  <c r="P51" i="1"/>
  <c r="N8" i="1"/>
  <c r="P44" i="1"/>
  <c r="P50" i="1"/>
  <c r="P37" i="1"/>
  <c r="P15" i="1"/>
  <c r="P45" i="1"/>
  <c r="P10" i="1"/>
  <c r="O8" i="1"/>
  <c r="M8" i="1"/>
  <c r="P38" i="1"/>
  <c r="P49" i="1"/>
  <c r="P43" i="1"/>
  <c r="P20" i="1"/>
  <c r="P27" i="1"/>
  <c r="P9" i="1"/>
  <c r="P8" i="1" l="1"/>
</calcChain>
</file>

<file path=xl/sharedStrings.xml><?xml version="1.0" encoding="utf-8"?>
<sst xmlns="http://schemas.openxmlformats.org/spreadsheetml/2006/main" count="179" uniqueCount="165">
  <si>
    <t xml:space="preserve">Сведения по Белоярскому району о фактических поступлениях доходов по видам доходов </t>
  </si>
  <si>
    <t>в сравнении с  первоначально утвержденными (установленными) решениями о бюджете значениями и с уточненными значениями</t>
  </si>
  <si>
    <t>(рублей)</t>
  </si>
  <si>
    <t>Наименование показателя</t>
  </si>
  <si>
    <t>КБК</t>
  </si>
  <si>
    <t>Удельный вес в составе налоговы и неналоговых доходов</t>
  </si>
  <si>
    <t>первоначального плана</t>
  </si>
  <si>
    <t xml:space="preserve">уточненного плана </t>
  </si>
  <si>
    <t>Налоговые и неналоговые доходы</t>
  </si>
  <si>
    <t>000 1 00 00000 00 0000 000</t>
  </si>
  <si>
    <t>Налоговые доходы</t>
  </si>
  <si>
    <t>Налог на доходы физических лиц</t>
  </si>
  <si>
    <t>000 1 01 02000 00 0000 110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</si>
  <si>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</si>
  <si>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</si>
  <si>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</si>
  <si>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</si>
  <si>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</t>
  </si>
  <si>
    <t>000 1 03 02251 01 0000 110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</si>
  <si>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</t>
  </si>
  <si>
    <t>000 1 03 02261 01 0000 110</t>
  </si>
  <si>
    <t>Доходы от уплаты акцизов на нефтепродукты</t>
  </si>
  <si>
    <t>000 1 03 02000 01 0000 110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</si>
  <si>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</si>
  <si>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</si>
  <si>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</si>
  <si>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000 1 05 02000 00 0000 110</t>
  </si>
  <si>
    <t>Единый сельскохозяйственный налог</t>
  </si>
  <si>
    <t>000 1 05 03000 00 0000 110</t>
  </si>
  <si>
    <t>Налог, взимаемый в связи с применением патентной системы налогообложения</t>
  </si>
  <si>
    <t>000 1 05 0400 00 0000 110</t>
  </si>
  <si>
    <t>Налоги на совокупный доход</t>
  </si>
  <si>
    <t>000 1 05 00000 00 0000 110</t>
  </si>
  <si>
    <t>xxx.1.хх.xx.ххххх.xxxx.xxx</t>
  </si>
  <si>
    <t>xxx.106.xx.ххххх.xxxx.xxx</t>
  </si>
  <si>
    <t>xxx.10601.ххххх.xxxx.xxx</t>
  </si>
  <si>
    <t>xxx.1060103005.xxxx.xxx</t>
  </si>
  <si>
    <t>1000</t>
  </si>
  <si>
    <t>18210601030051000110</t>
  </si>
  <si>
    <t>2100</t>
  </si>
  <si>
    <t>18210601030052100110</t>
  </si>
  <si>
    <t>Итого xxx.1060103005.xxxx.xxx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</si>
  <si>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</si>
  <si>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</si>
  <si>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</si>
  <si>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</si>
  <si>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</si>
  <si>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000 1 06 06000 00 0000 110</t>
  </si>
  <si>
    <t>Налоги на имущество</t>
  </si>
  <si>
    <t>xxx.108.xx.ххххх.xxxx.xxx</t>
  </si>
  <si>
    <t>xxx.10803.ххххх.xxxx.xxx</t>
  </si>
  <si>
    <t>xxx.1080301001.xxxx.xxx</t>
  </si>
  <si>
    <t>18210803010011000110</t>
  </si>
  <si>
    <t>4000</t>
  </si>
  <si>
    <t>18210803010014000110</t>
  </si>
  <si>
    <t>Итого xxx.1080301001.xxxx.xxx</t>
  </si>
  <si>
    <t>Итого xxx.10803.ххххх.xxxx.xxx</t>
  </si>
  <si>
    <t>xxx.10807.ххххх.xxxx.xxx</t>
  </si>
  <si>
    <t>xxx.1080715001.xxxx.xxx</t>
  </si>
  <si>
    <t>0000</t>
  </si>
  <si>
    <t>04010807150010000110</t>
  </si>
  <si>
    <t>Итого xxx.1080715001.xxxx.xxx</t>
  </si>
  <si>
    <t>xxx.1080717401.xxxx.xxx</t>
  </si>
  <si>
    <t>04010807174011000110</t>
  </si>
  <si>
    <t>Итого xxx.1080717401.xxxx.xxx</t>
  </si>
  <si>
    <t>Итого xxx.10807.ххххх.xxxx.xxx</t>
  </si>
  <si>
    <t>Государственная пошлина</t>
  </si>
  <si>
    <t>000 1 08 00000 00 0000 000</t>
  </si>
  <si>
    <t>неналоговые доходы</t>
  </si>
  <si>
    <t>Проценты, полученные от предоставления кредитов внутри страны</t>
  </si>
  <si>
    <t>000 1 11 03000 00 0000 120</t>
  </si>
  <si>
    <t xml:space="preserve">Доходы, получаемые в виде арендной платы за муниципальное имущество </t>
  </si>
  <si>
    <t>000 1 11 05000 00 0000 120</t>
  </si>
  <si>
    <t>Платежи от государственных и МУП</t>
  </si>
  <si>
    <t>000 1 11 07000 00 0000 120</t>
  </si>
  <si>
    <t xml:space="preserve">Прочие доходы от использования имущества, находящихся в  муниципальной собственности </t>
  </si>
  <si>
    <t>000 1 11 09000 00 0000 120</t>
  </si>
  <si>
    <t>Доходы от использования имущества, находящегося в государственной и муниципальной собственности</t>
  </si>
  <si>
    <t>000 1 11 00000 00 0000 120</t>
  </si>
  <si>
    <t>000 1 12 00000 00 0000 120</t>
  </si>
  <si>
    <t>Доходы от оказания платных услуг (работ) и компенсации затрат</t>
  </si>
  <si>
    <t>000 1 13 00000 00 0000 130</t>
  </si>
  <si>
    <t>Доходы от продажи квартир</t>
  </si>
  <si>
    <t>000 1 14 01000 00 0000 410</t>
  </si>
  <si>
    <t xml:space="preserve"> Доходы    от    продажи    земельных    участков, находящихся в муниципальной собственности </t>
  </si>
  <si>
    <t>000 1 14 06000 00 0000 410</t>
  </si>
  <si>
    <t>Доходы от продажи материальных и нематериальных активов</t>
  </si>
  <si>
    <t xml:space="preserve">Штрафы, санкции, возмещение ущерба 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</si>
  <si>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</si>
  <si>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</si>
  <si>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</si>
  <si>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</si>
  <si>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</si>
  <si>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</si>
  <si>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</si>
  <si>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</si>
  <si>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000 2 02 10000 00 0000 000</t>
  </si>
  <si>
    <t>Субсидии бюджетам бюджетной системы Российской Федерации</t>
  </si>
  <si>
    <t>000 2 02 20000 00 0000 000</t>
  </si>
  <si>
    <t>Субвенции бюджетам бюджетной системы Российской Федерации</t>
  </si>
  <si>
    <t>000 2 02 30000 00 0000 000</t>
  </si>
  <si>
    <t>Иные межбюджетные трансферты</t>
  </si>
  <si>
    <t>000 2 02 40000 00 0000 000</t>
  </si>
  <si>
    <t>Прочие безвозмездные поступления</t>
  </si>
  <si>
    <t>000 2 07 00000 00 0000 000</t>
  </si>
  <si>
    <t xml:space="preserve">Поступили безвозмездные поступления от юридических лиц в соответствии с заключенными Соглашениями </t>
  </si>
  <si>
    <t>Возврат остатков субсидий, субвенций и иных межбюджетных трансфертов, имеющих целевое назначение , прошлых лет</t>
  </si>
  <si>
    <t>000 2 19 00000 00 0000 000</t>
  </si>
  <si>
    <t>Плановые назначения возврата остатков уточняются в течение года исходя из фактического исполнения</t>
  </si>
  <si>
    <t>Всего</t>
  </si>
  <si>
    <t xml:space="preserve"> </t>
  </si>
  <si>
    <t>_________________________________</t>
  </si>
  <si>
    <t>Факт 2021 года</t>
  </si>
  <si>
    <t>000 1 06 00000 00 0000 110</t>
  </si>
  <si>
    <t>в 20 раз</t>
  </si>
  <si>
    <t>с учетом внесенных изменений  за 2022 год</t>
  </si>
  <si>
    <t>2022 год (Первоначальный план)</t>
  </si>
  <si>
    <t>2022 год (Уточненный план)</t>
  </si>
  <si>
    <t>Факт 2022 года</t>
  </si>
  <si>
    <t>2022 год (% исп. к первоначальному плану)</t>
  </si>
  <si>
    <t>2022 год (% исп. к уточненному плану)</t>
  </si>
  <si>
    <t>Темп роста 2022 к 2021 году</t>
  </si>
  <si>
    <t>000 1 14 13050 05 0000 410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</si>
  <si>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</si>
  <si>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000 2 03 00000 00 0000 000</t>
  </si>
  <si>
    <t>Безвозмесдные поступления от государственных (муниципальных) организаций в бюджеты муниципальных районов</t>
  </si>
  <si>
    <t>Платежи при пользовании природными ресурсами</t>
  </si>
  <si>
    <t>Отклонение фактического исполнения от первоначального плана в сторону увеличения  поясняется  индексированием заработной платы у работников структурных подразделений юридического лица (основной вид деятельности - оптовая торговля твердым, жидким и газообразным топливом и подобными продуктами); - увеличением поступлений от налогоплательщиков, осуществляющих деятельность в качестве нотариусов, адвокатов; -увеличением поступлений от физических лиц (предоставление деклараций по форме 3-НДФЛ к уплате налога).</t>
  </si>
  <si>
    <t>Отклонение фактического исполнения от первоначального плана в сторону увеличения  поясняется  увеличением нормативов отчислений в бюджеты субъектов Российской Федерации, в соответствии с федеральным законом от 28 ноября 2018 года № 456-ФЗ (в 2022 году - по нормативу 16,7 процента в федеральный бюджет, по нормативу 83,3 процента)  в бюджеты субъектов Российской Федерации. По данному КБК в бюджет Белоярского района перечисляются доходы от уплаты акцизов на дизельное топливо, моторные масла и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отчислений. Расчет прогнозных показателей в 2022 году осуществлялся главным администратором доходов Управлением федерального казначейства  в соответствии с порядком прогнозирования доходов от уплаты акцизов на нефтепродукты, утвержденным приказом Федерального казначейства от 30.12.2013 года № 328 "О наделении территориальных органов Федерального казначейства отдельными полномочиями главного администратора (администратора) доходов бюджетов субъектов РФ и местных бюджетов", по дифференцированным нормативам отчислений , рассчитываемым исходя из протяженности автомобильных дорог местного значения.</t>
  </si>
  <si>
    <t>Отклонение фактического исполнения от уточненного плана в сторону увеличения  поясняется  увеличением нормативов отчислений в бюджеты субъектов Российской Федерации, в соответствии с федеральным законом от 28 ноября 2018 года № 456-ФЗ (в 2022 году - по нормативу 16,7 процента в федеральный бюджет, по нормативу 83,3 процента)  в бюджеты субъектов Российской Федерации. По данному КБК в бюджет Белоярского района перечисляются доходы от уплаты акцизов на дизельное топливо, моторные масла и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отчислений. Расчет прогнозных показателей в 2022 году осуществлялся главным администратором доходов Управлением федерального казначейства  в соответствии с порядком прогнозирования доходов от уплаты акцизов на нефтепродукты, утвержденным приказом Федерального казначейства от 30.12.2013 года № 328 "О наделении территориальных органов Федерального казначейства отдельными полномочиями главного администратора (администратора) доходов бюджетов субъектов РФ и местных бюджетов", по дифференцированным нормативам отчислений , рассчитываемым исходя из протяженности автомобильных дорог местного значения.</t>
  </si>
  <si>
    <t>Отклонение фактического исполнения от уточненного плана в сторону увеличения  поясняется погашением налогоплательщиками задолженности в связи с предоставлением уточненной декларации по УСН.</t>
  </si>
  <si>
    <t>Планирование данного вида налога не осуществлялось в связи с отменой ЕНВД с 2021 года.</t>
  </si>
  <si>
    <t>Отклонение фактического исполнения от первоначального плана в сторону увеличения  поясняется увеличением количества налогоплательщиков  в связи с увеличением количества налогоплательщиков .</t>
  </si>
  <si>
    <t>Отклонение фактического исполнения от уточненного плана в сторону увеличения  поясняется увеличением количества налогоплательщиков  в связи с увеличением количества налогоплательщиков .</t>
  </si>
  <si>
    <t>Отклонение фактического исполнения от первоначального плана в сторону увеличения  поясняется  уплатой задолженности по налогу  налогоплательщиками по выставленным требованиям об уплате налога за предыдущие налоговые периоды.</t>
  </si>
  <si>
    <t>Отклонение фактического исполнения от первоначального плана в сторону увеличения  поясняется  увеличением поступлений по государственной пошлине по делам, рассматриваемым в судах общей юрисдикции, мировыми судьями (за исключением Верховного Суда Российской Федерации).</t>
  </si>
  <si>
    <t>Отклонение фактического исполнения от уточненного плана в сторону увеличения  поясняется  увеличением поступлений по государственной пошлине по делам, рассматриваемым в судах общей юрисдикции, мировыми судьями (за исключением Верховного Суда Российской Федерации).</t>
  </si>
  <si>
    <t>Отклонение от первоначального плана объясняется увеличением поступлений в результате погашения заложенности по процентам  ОА "Аэропорт Белоярский", а также незапланированного внесения изменений в графики гашения задолженности по агентским договорам, заключенным между администрацией Белоярского района и  предприятиями города Белоярский с целью обеспечения формирования для муниципального образования Белоярский район досрочного завоза продукции в связи с ограниченными сроками завоза грузов</t>
  </si>
  <si>
    <t>в 39,1 раз</t>
  </si>
  <si>
    <t>в 30 раз</t>
  </si>
  <si>
    <t xml:space="preserve">Отклонение от первоначального плана объясняется увеличением поступлений в результате погашения арендаторами задолженности по арендным платежам  в результате проведением претензионно-исковой работы. </t>
  </si>
  <si>
    <t xml:space="preserve">Отклонение от первоначального плана объясняется увеличением поступлений Доходов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объясняется увеличением прибыли УМП УПТК по итогам работы за 2021 год. </t>
  </si>
  <si>
    <t>Отклонение от первоначального плана объясняется уменьшением поступлений в связи с уменьшением количества квартир, предоставляемых по социальному найму, а также переоформлением таких квартир в частную собственность.</t>
  </si>
  <si>
    <t xml:space="preserve">Отклонение от первоначального плана объясняется уменьшением поступлений, а также в связи с осуществлением возврата  в 2022 году сумм доходов от денежных взысканий (штрафов), поступающих в счет погашения задолженности, образовавшейся до 1 января 2020 года, подлежащих зачислению в бюджет муниципального образования по нормативам, действующих до 1 января 2020 года. Планирование, корректирровка плановых назначений осуществляется администратором доходов Северо-Уральским межрегиональным управлением Федеральной службы по надзору в сфере природопользования.
</t>
  </si>
  <si>
    <t>Отклонение от первоначального плана объясняется увеличением поступлений в 2022 году неосвоенных остатков субсидий,субвенций прошлых лет для дальнейшего возврата в бюджет автономного округа.</t>
  </si>
  <si>
    <t xml:space="preserve">Отклонение от первоначального плана объясняется увеличением поступлений в результате перечисления доходов от продажи квартир, находящихся в собственности муниципальных районов в связи с досрочным погашением. </t>
  </si>
  <si>
    <t>в 14 раз</t>
  </si>
  <si>
    <t>Отклонение от первоначального плана в сторону увеличения объясняется внесением  дополнениний в перечень объектов муниципальной собственности, определенных к приватизации в 2022 году и реализованных посредством торгов.</t>
  </si>
  <si>
    <t>Отклонение от уточненного плана в сторону увеличения объясняется реализацией объектов муниципальной собственности посредством торгов и ростом первоначальной стоимости в процессе проведения торгов.</t>
  </si>
  <si>
    <t>Отклонение от первоначального плана в сторону увеличения объясняется увеличением поступлений от продажи земельных участков в связи с  увеличением количества обращений о предоставлении в собственность земельных участков.</t>
  </si>
  <si>
    <t>Отклонение от уточненного плана в сторону увеличения объясняется увеличением поступлений от продажи земельных участков в связи с  увеличением количества обращений о предоставлении в собственность земельных участков.</t>
  </si>
  <si>
    <t>Отклонение фактического исполнения от первоначального плана в сторону увеличения  поясняется увеличением количества налогоплательщиков  по УСН в связи с переходом налогоплательщиков на УСН с ЕНВД  по причине отмены ЕНВД .</t>
  </si>
  <si>
    <t>Плательщики данного вида налога на межселенной территории Белоярского района отсутствуют. Средства зачислены в бюджет района ошибочно, уточнение платежа будет произведено администратором данного вида доходов (ИФНС № 7 по ХМАО-Югре) .</t>
  </si>
  <si>
    <t>Плательщики данного вида налога на межселенной территории Белоярского района отсутствуют. Справочно: в 2021 году произведен возврат средств, ошибочно поступивших в 2020 году.</t>
  </si>
  <si>
    <t>Плательщики данного вида налога на межселенной территории Белоярского района отсутствуют.Справочно: в 2021 году произведен возврат средств, ошибочно поступивших в 2020 году.</t>
  </si>
  <si>
    <t>Плательщики данного вида налога на межселенной территории Белоярского района отсутствуют. Средства зачислены в бюджет района ошибочно, уточнение платежа будет произведено администратором данного вида доходов (ИФНС № 7 по ХМАО-Югре).</t>
  </si>
  <si>
    <t>Дотации перечислялись в бюджет района из бюджета автономного округа в объемах, предусмотренных Законом ХМАО -Югры от 25.11.2021 года № 85-оз"О бюджете Ханты-Мансийского автономного округа -Югры на 2022 год и плановый период 2023 и 2024 годов" и изменений к нему, в том числе перечислена дотация в целях стимулирования налогового потенциала и качества планирования</t>
  </si>
  <si>
    <t>Субсидии перечислялись в бюджет района из бюджета автономного округа в объемах, предусмотренных Законом ХМАО -Югры от 25.11.2021 года № 85-оз"О бюджете Ханты-Мансийского автономного округа -Югры на 2022 год и плановый период 2023 и 2024 годов" и изменений к нему, в том числе перечислена дотация в целях стимулирования налогового потенциала и качества планирования</t>
  </si>
  <si>
    <t>Субвенции перечислялись в бюджет района из бюджета автономного округа в объемах, предусмотренных Законом ХМАО -Югры от 25.11.2021 года № 85-оз"О бюджете Ханты-Мансийского автономного округа -Югры на 2022 год и плановый период 2023 и 2024 годов" и изменений к нему, в том числе перечислена дотация в целях стимулирования налогового потенциала и качества планирования</t>
  </si>
  <si>
    <t>Межбюджетные трансферты перечислялись в бюджет района: 1) из бюджета автономного округа в объемах, предусмотренных Хаконом ХМАО -Югры от 25.11.2021 года №85-оз "О бюджете Ханты-Мансийского автономного округа -Югры на 2021 год и плановый период 2022 и 2023 годов" и изменений к нему; 2)из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</si>
  <si>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Отклонение от первоначального плана в сторону уменьшения поясняется осуществлением возврата  администраторативных штрафов.</t>
  </si>
  <si>
    <t xml:space="preserve">Отклонение от уточненного плана в сторону увеличения обьясняется  поступлением незапланированных администраторами штрафов в декабре месяце 2022 года.. </t>
  </si>
  <si>
    <t>Причины отклонения фактического исполнения  от утвержденных плановых назначений (в случае если отклонения составили 5% и более в ту или другую сторону)</t>
  </si>
  <si>
    <t>Увеличение поступлений по ЕНВД в связи с уплатой налогоплательщиками задолженности за предыдущие налоговые периоды.</t>
  </si>
  <si>
    <t>Увеличение фактических поступлений от плановых назначений в связи с тем, в соответствии со ст. 346.9 НК РФ налогоплательщики по итогам отчетного периода исчисляют сумму авансового платежа по единому сельскохозяйственному налогу, исходя из налоговой ставки и фактически полученных доходов, уменьшенных на величину расходов, рассчитанных нарастающим итогом с начала налогового периода до окончания полугодия. Данные поступления не поддаются точному планированию.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</si>
</sst>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0.0"/>
    <numFmt numFmtId="166" formatCode="0.0%"/>
  </numFmts>
  <fonts count="14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D6DCE5"/>
        <bgColor rgb="FFBDD7EE"/>
      </patternFill>
    </fill>
    <fill>
      <patternFill patternType="solid">
        <fgColor rgb="FFFFE699"/>
        <bgColor rgb="FFFFFF99"/>
      </patternFill>
    </fill>
    <fill>
      <patternFill patternType="solid">
        <fgColor rgb="FFF8CBAD"/>
        <bgColor rgb="FFFFCC99"/>
      </patternFill>
    </fill>
    <fill>
      <patternFill patternType="solid">
        <fgColor rgb="FFFFFF99"/>
        <bgColor rgb="FFFFE699"/>
      </patternFill>
    </fill>
    <fill>
      <patternFill patternType="solid">
        <fgColor rgb="FFFF8080"/>
        <bgColor rgb="FFFF990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F8CBAD"/>
      </patternFill>
    </fill>
    <fill>
      <patternFill patternType="solid">
        <fgColor rgb="FFBDD7EE"/>
        <bgColor rgb="FFD6DCE5"/>
      </patternFill>
    </fill>
    <fill>
      <patternFill patternType="solid">
        <fgColor rgb="FFFFF2CC"/>
        <bgColor rgb="FFFFE69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2CC"/>
      </patternFill>
    </fill>
    <fill>
      <patternFill patternType="solid">
        <fgColor theme="7" tint="0.79998168889431442"/>
        <bgColor rgb="FFFFCC99"/>
      </patternFill>
    </fill>
    <fill>
      <patternFill patternType="solid">
        <fgColor rgb="FFFFFF00"/>
        <bgColor rgb="FFFFCC9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6DCE5"/>
      </patternFill>
    </fill>
    <fill>
      <patternFill patternType="solid">
        <fgColor theme="7" tint="0.59999389629810485"/>
        <bgColor rgb="FFFFFF99"/>
      </patternFill>
    </fill>
    <fill>
      <patternFill patternType="solid">
        <fgColor theme="5" tint="0.59999389629810485"/>
        <bgColor rgb="FFFFCC99"/>
      </patternFill>
    </fill>
    <fill>
      <patternFill patternType="solid">
        <fgColor theme="7" tint="0.79998168889431442"/>
        <bgColor rgb="FFFFE699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144">
    <xf numFmtId="0" fontId="0" fillId="0" borderId="0" xfId="0"/>
    <xf numFmtId="0" fontId="1" fillId="0" borderId="0" xfId="1"/>
    <xf numFmtId="0" fontId="4" fillId="0" borderId="0" xfId="1" applyFont="1" applyAlignment="1" applyProtection="1">
      <protection hidden="1"/>
    </xf>
    <xf numFmtId="0" fontId="6" fillId="0" borderId="0" xfId="1" applyFont="1" applyAlignment="1" applyProtection="1">
      <alignment horizontal="left"/>
      <protection hidden="1"/>
    </xf>
    <xf numFmtId="0" fontId="4" fillId="0" borderId="0" xfId="1" applyFont="1" applyAlignment="1" applyProtection="1">
      <protection hidden="1"/>
    </xf>
    <xf numFmtId="0" fontId="1" fillId="0" borderId="0" xfId="1" applyProtection="1">
      <protection hidden="1"/>
    </xf>
    <xf numFmtId="0" fontId="7" fillId="2" borderId="0" xfId="1" applyFont="1" applyFill="1" applyBorder="1" applyAlignment="1">
      <alignment horizontal="center" vertical="center" wrapText="1"/>
    </xf>
    <xf numFmtId="0" fontId="1" fillId="0" borderId="0" xfId="1" applyFont="1" applyAlignment="1" applyProtection="1">
      <protection hidden="1"/>
    </xf>
    <xf numFmtId="0" fontId="7" fillId="3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 wrapText="1"/>
      <protection hidden="1"/>
    </xf>
    <xf numFmtId="164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4" borderId="1" xfId="1" applyNumberFormat="1" applyFont="1" applyFill="1" applyBorder="1" applyAlignment="1" applyProtection="1">
      <alignment horizontal="center" vertical="center"/>
      <protection hidden="1"/>
    </xf>
    <xf numFmtId="165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1" xfId="1" applyNumberFormat="1" applyFont="1" applyFill="1" applyBorder="1" applyAlignment="1">
      <alignment horizontal="center" vertical="center"/>
    </xf>
    <xf numFmtId="0" fontId="1" fillId="0" borderId="0" xfId="1" applyFont="1" applyBorder="1" applyAlignment="1" applyProtection="1">
      <protection hidden="1"/>
    </xf>
    <xf numFmtId="0" fontId="7" fillId="5" borderId="1" xfId="1" applyFont="1" applyFill="1" applyBorder="1" applyAlignment="1" applyProtection="1">
      <alignment horizontal="center" vertical="center" wrapText="1"/>
      <protection hidden="1"/>
    </xf>
    <xf numFmtId="4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5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 applyProtection="1">
      <alignment horizontal="center" vertical="center" wrapText="1"/>
      <protection hidden="1"/>
    </xf>
    <xf numFmtId="4" fontId="8" fillId="0" borderId="1" xfId="1" applyNumberFormat="1" applyFont="1" applyBorder="1" applyAlignment="1" applyProtection="1">
      <alignment horizontal="center" vertical="center" wrapText="1"/>
      <protection hidden="1"/>
    </xf>
    <xf numFmtId="165" fontId="8" fillId="0" borderId="1" xfId="1" applyNumberFormat="1" applyFont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 applyProtection="1">
      <alignment horizontal="left" vertical="center" wrapText="1"/>
      <protection hidden="1"/>
    </xf>
    <xf numFmtId="0" fontId="8" fillId="6" borderId="1" xfId="1" applyFont="1" applyFill="1" applyBorder="1" applyAlignment="1" applyProtection="1">
      <alignment horizontal="left" vertical="center" wrapText="1"/>
      <protection hidden="1"/>
    </xf>
    <xf numFmtId="0" fontId="8" fillId="7" borderId="1" xfId="1" applyFont="1" applyFill="1" applyBorder="1" applyAlignment="1" applyProtection="1">
      <alignment horizontal="left" vertical="center" wrapText="1"/>
      <protection hidden="1"/>
    </xf>
    <xf numFmtId="0" fontId="8" fillId="8" borderId="1" xfId="1" applyFont="1" applyFill="1" applyBorder="1" applyAlignment="1" applyProtection="1">
      <alignment horizontal="left" vertical="center" wrapText="1"/>
      <protection hidden="1"/>
    </xf>
    <xf numFmtId="0" fontId="8" fillId="9" borderId="1" xfId="1" applyFont="1" applyFill="1" applyBorder="1" applyAlignment="1" applyProtection="1">
      <alignment horizontal="left" vertical="center" wrapText="1"/>
      <protection hidden="1"/>
    </xf>
    <xf numFmtId="4" fontId="8" fillId="0" borderId="1" xfId="1" applyNumberFormat="1" applyFont="1" applyBorder="1" applyAlignment="1" applyProtection="1">
      <alignment horizontal="right" wrapText="1"/>
      <protection hidden="1"/>
    </xf>
    <xf numFmtId="166" fontId="7" fillId="4" borderId="1" xfId="1" applyNumberFormat="1" applyFont="1" applyFill="1" applyBorder="1" applyAlignment="1" applyProtection="1">
      <alignment horizontal="right" vertical="center" wrapText="1"/>
      <protection hidden="1"/>
    </xf>
    <xf numFmtId="166" fontId="8" fillId="0" borderId="1" xfId="1" applyNumberFormat="1" applyFont="1" applyBorder="1" applyAlignment="1">
      <alignment horizontal="center" vertical="center"/>
    </xf>
    <xf numFmtId="0" fontId="7" fillId="5" borderId="1" xfId="1" applyFont="1" applyFill="1" applyBorder="1" applyAlignment="1" applyProtection="1">
      <alignment horizontal="left" vertical="center" wrapText="1"/>
      <protection hidden="1"/>
    </xf>
    <xf numFmtId="4" fontId="7" fillId="5" borderId="1" xfId="1" applyNumberFormat="1" applyFont="1" applyFill="1" applyBorder="1" applyAlignment="1" applyProtection="1">
      <alignment horizontal="right" wrapText="1"/>
      <protection hidden="1"/>
    </xf>
    <xf numFmtId="0" fontId="8" fillId="2" borderId="1" xfId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8" fillId="2" borderId="1" xfId="1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 applyProtection="1">
      <alignment horizontal="right" wrapText="1"/>
      <protection hidden="1"/>
    </xf>
    <xf numFmtId="165" fontId="8" fillId="0" borderId="1" xfId="1" applyNumberFormat="1" applyFont="1" applyBorder="1" applyAlignment="1" applyProtection="1">
      <alignment horizontal="right" wrapText="1"/>
      <protection hidden="1"/>
    </xf>
    <xf numFmtId="165" fontId="7" fillId="5" borderId="1" xfId="1" applyNumberFormat="1" applyFont="1" applyFill="1" applyBorder="1" applyAlignment="1" applyProtection="1">
      <alignment horizontal="right" wrapText="1"/>
      <protection hidden="1"/>
    </xf>
    <xf numFmtId="0" fontId="7" fillId="0" borderId="1" xfId="1" applyFont="1" applyBorder="1" applyAlignment="1" applyProtection="1">
      <alignment horizontal="left" vertical="center" wrapText="1"/>
      <protection hidden="1"/>
    </xf>
    <xf numFmtId="4" fontId="7" fillId="0" borderId="1" xfId="1" applyNumberFormat="1" applyFont="1" applyBorder="1" applyAlignment="1" applyProtection="1">
      <alignment horizontal="right" wrapText="1"/>
      <protection hidden="1"/>
    </xf>
    <xf numFmtId="165" fontId="7" fillId="0" borderId="1" xfId="1" applyNumberFormat="1" applyFont="1" applyBorder="1" applyAlignment="1" applyProtection="1">
      <alignment horizontal="right" wrapText="1"/>
      <protection hidden="1"/>
    </xf>
    <xf numFmtId="166" fontId="7" fillId="0" borderId="1" xfId="1" applyNumberFormat="1" applyFont="1" applyBorder="1" applyAlignment="1" applyProtection="1">
      <alignment horizontal="right" vertical="center" wrapText="1"/>
      <protection hidden="1"/>
    </xf>
    <xf numFmtId="0" fontId="7" fillId="10" borderId="1" xfId="1" applyFont="1" applyFill="1" applyBorder="1" applyAlignment="1" applyProtection="1">
      <alignment horizontal="left" vertical="center" wrapText="1"/>
      <protection hidden="1"/>
    </xf>
    <xf numFmtId="4" fontId="7" fillId="10" borderId="1" xfId="1" applyNumberFormat="1" applyFont="1" applyFill="1" applyBorder="1" applyAlignment="1" applyProtection="1">
      <alignment horizontal="right" wrapText="1"/>
      <protection hidden="1"/>
    </xf>
    <xf numFmtId="165" fontId="7" fillId="10" borderId="1" xfId="1" applyNumberFormat="1" applyFont="1" applyFill="1" applyBorder="1" applyAlignment="1" applyProtection="1">
      <alignment horizontal="right" wrapText="1"/>
      <protection hidden="1"/>
    </xf>
    <xf numFmtId="165" fontId="8" fillId="10" borderId="1" xfId="1" applyNumberFormat="1" applyFont="1" applyFill="1" applyBorder="1" applyAlignment="1" applyProtection="1">
      <alignment horizontal="right" wrapText="1"/>
      <protection hidden="1"/>
    </xf>
    <xf numFmtId="166" fontId="7" fillId="10" borderId="1" xfId="1" applyNumberFormat="1" applyFont="1" applyFill="1" applyBorder="1" applyAlignment="1">
      <alignment horizontal="center" vertical="center"/>
    </xf>
    <xf numFmtId="49" fontId="12" fillId="5" borderId="1" xfId="4" applyNumberFormat="1" applyFont="1" applyFill="1" applyBorder="1" applyAlignment="1">
      <alignment horizontal="center" vertical="center"/>
    </xf>
    <xf numFmtId="164" fontId="1" fillId="0" borderId="0" xfId="1" applyNumberFormat="1"/>
    <xf numFmtId="4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3" applyNumberFormat="1" applyFont="1" applyBorder="1" applyAlignment="1">
      <alignment horizontal="center" vertical="center"/>
    </xf>
    <xf numFmtId="49" fontId="12" fillId="5" borderId="1" xfId="3" applyNumberFormat="1" applyFont="1" applyFill="1" applyBorder="1" applyAlignment="1">
      <alignment horizontal="center" vertical="center"/>
    </xf>
    <xf numFmtId="49" fontId="12" fillId="5" borderId="1" xfId="2" applyNumberFormat="1" applyFont="1" applyFill="1" applyBorder="1" applyAlignment="1">
      <alignment horizontal="center" vertical="center"/>
    </xf>
    <xf numFmtId="0" fontId="7" fillId="5" borderId="1" xfId="1" applyFont="1" applyFill="1" applyBorder="1" applyAlignment="1" applyProtection="1">
      <alignment horizontal="center" vertical="center"/>
      <protection hidden="1"/>
    </xf>
    <xf numFmtId="4" fontId="7" fillId="5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Font="1" applyBorder="1" applyAlignment="1" applyProtection="1">
      <alignment horizontal="center" vertical="center"/>
      <protection hidden="1"/>
    </xf>
    <xf numFmtId="4" fontId="8" fillId="0" borderId="1" xfId="1" applyNumberFormat="1" applyFont="1" applyBorder="1" applyAlignment="1" applyProtection="1">
      <alignment horizontal="center" vertical="center"/>
      <protection hidden="1"/>
    </xf>
    <xf numFmtId="165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Font="1" applyFill="1" applyBorder="1" applyAlignment="1">
      <alignment vertical="center"/>
    </xf>
    <xf numFmtId="0" fontId="1" fillId="0" borderId="1" xfId="1" applyFont="1" applyBorder="1" applyAlignment="1">
      <alignment vertical="center"/>
    </xf>
    <xf numFmtId="4" fontId="7" fillId="5" borderId="1" xfId="1" applyNumberFormat="1" applyFont="1" applyFill="1" applyBorder="1" applyAlignment="1" applyProtection="1">
      <alignment horizontal="center" vertical="center"/>
      <protection hidden="1"/>
    </xf>
    <xf numFmtId="0" fontId="1" fillId="5" borderId="1" xfId="1" applyFill="1" applyBorder="1" applyAlignment="1">
      <alignment vertical="center"/>
    </xf>
    <xf numFmtId="0" fontId="4" fillId="11" borderId="1" xfId="1" applyFont="1" applyFill="1" applyBorder="1" applyAlignment="1" applyProtection="1">
      <protection hidden="1"/>
    </xf>
    <xf numFmtId="4" fontId="7" fillId="11" borderId="1" xfId="1" applyNumberFormat="1" applyFont="1" applyFill="1" applyBorder="1" applyAlignment="1" applyProtection="1">
      <alignment horizontal="center" vertical="center"/>
      <protection hidden="1"/>
    </xf>
    <xf numFmtId="165" fontId="7" fillId="11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11" borderId="1" xfId="1" applyFont="1" applyFill="1" applyBorder="1" applyAlignment="1">
      <alignment horizontal="center" vertical="center"/>
    </xf>
    <xf numFmtId="0" fontId="4" fillId="0" borderId="0" xfId="1" applyFont="1" applyBorder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Border="1"/>
    <xf numFmtId="166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1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12" borderId="1" xfId="1" applyFont="1" applyFill="1" applyBorder="1" applyAlignment="1" applyProtection="1">
      <alignment horizontal="center" vertical="center"/>
      <protection hidden="1"/>
    </xf>
    <xf numFmtId="4" fontId="7" fillId="12" borderId="1" xfId="1" applyNumberFormat="1" applyFont="1" applyFill="1" applyBorder="1" applyAlignment="1" applyProtection="1">
      <alignment horizontal="center" vertical="center"/>
      <protection hidden="1"/>
    </xf>
    <xf numFmtId="165" fontId="7" fillId="13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13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12" borderId="1" xfId="1" applyFont="1" applyFill="1" applyBorder="1" applyAlignment="1">
      <alignment vertical="center"/>
    </xf>
    <xf numFmtId="166" fontId="7" fillId="14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16" borderId="1" xfId="1" applyNumberFormat="1" applyFont="1" applyFill="1" applyBorder="1" applyAlignment="1">
      <alignment horizontal="right" vertical="center"/>
    </xf>
    <xf numFmtId="4" fontId="7" fillId="15" borderId="1" xfId="1" applyNumberFormat="1" applyFont="1" applyFill="1" applyBorder="1" applyAlignment="1">
      <alignment horizontal="right" vertical="center"/>
    </xf>
    <xf numFmtId="4" fontId="7" fillId="16" borderId="1" xfId="1" applyNumberFormat="1" applyFont="1" applyFill="1" applyBorder="1" applyAlignment="1">
      <alignment horizontal="right" vertical="center"/>
    </xf>
    <xf numFmtId="4" fontId="7" fillId="17" borderId="1" xfId="1" applyNumberFormat="1" applyFont="1" applyFill="1" applyBorder="1" applyAlignment="1">
      <alignment horizontal="right" vertical="center"/>
    </xf>
    <xf numFmtId="0" fontId="7" fillId="18" borderId="1" xfId="1" applyFont="1" applyFill="1" applyBorder="1" applyAlignment="1">
      <alignment horizontal="right" vertical="center"/>
    </xf>
    <xf numFmtId="0" fontId="9" fillId="19" borderId="1" xfId="0" applyFont="1" applyFill="1" applyBorder="1" applyAlignment="1">
      <alignment horizontal="left" vertical="center" wrapText="1"/>
    </xf>
    <xf numFmtId="4" fontId="7" fillId="19" borderId="1" xfId="1" applyNumberFormat="1" applyFont="1" applyFill="1" applyBorder="1" applyAlignment="1">
      <alignment horizontal="center" vertical="center"/>
    </xf>
    <xf numFmtId="166" fontId="7" fillId="19" borderId="1" xfId="1" applyNumberFormat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2" fontId="8" fillId="19" borderId="1" xfId="1" applyNumberFormat="1" applyFont="1" applyFill="1" applyBorder="1" applyAlignment="1">
      <alignment horizontal="left" vertical="top" wrapText="1"/>
    </xf>
    <xf numFmtId="10" fontId="7" fillId="18" borderId="1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top" wrapText="1"/>
    </xf>
    <xf numFmtId="4" fontId="10" fillId="0" borderId="1" xfId="1" applyNumberFormat="1" applyFont="1" applyFill="1" applyBorder="1" applyAlignment="1">
      <alignment horizontal="left" vertical="top" wrapText="1"/>
    </xf>
    <xf numFmtId="4" fontId="10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9" fillId="19" borderId="1" xfId="0" applyFont="1" applyFill="1" applyBorder="1" applyAlignment="1">
      <alignment horizontal="left" vertical="top" wrapText="1"/>
    </xf>
    <xf numFmtId="0" fontId="10" fillId="12" borderId="1" xfId="5" applyFont="1" applyFill="1" applyBorder="1" applyAlignment="1">
      <alignment vertical="top" wrapText="1"/>
    </xf>
    <xf numFmtId="4" fontId="10" fillId="19" borderId="1" xfId="1" applyNumberFormat="1" applyFont="1" applyFill="1" applyBorder="1" applyAlignment="1">
      <alignment horizontal="center" vertical="center"/>
    </xf>
    <xf numFmtId="0" fontId="10" fillId="19" borderId="1" xfId="5" applyFont="1" applyFill="1" applyBorder="1" applyAlignment="1">
      <alignment vertical="top" wrapText="1"/>
    </xf>
    <xf numFmtId="0" fontId="11" fillId="19" borderId="1" xfId="0" applyFont="1" applyFill="1" applyBorder="1" applyAlignment="1">
      <alignment horizontal="left" vertical="center" wrapText="1"/>
    </xf>
    <xf numFmtId="4" fontId="10" fillId="19" borderId="1" xfId="1" applyNumberFormat="1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left" vertical="center" wrapText="1"/>
    </xf>
    <xf numFmtId="2" fontId="10" fillId="0" borderId="1" xfId="1" applyNumberFormat="1" applyFont="1" applyFill="1" applyBorder="1" applyAlignment="1">
      <alignment horizontal="left" vertical="top" wrapText="1"/>
    </xf>
    <xf numFmtId="0" fontId="9" fillId="12" borderId="1" xfId="0" applyFont="1" applyFill="1" applyBorder="1" applyAlignment="1">
      <alignment horizontal="left" vertical="top" wrapText="1"/>
    </xf>
    <xf numFmtId="2" fontId="9" fillId="12" borderId="1" xfId="1" applyNumberFormat="1" applyFont="1" applyFill="1" applyBorder="1" applyAlignment="1">
      <alignment vertical="top" wrapText="1"/>
    </xf>
    <xf numFmtId="4" fontId="13" fillId="12" borderId="1" xfId="1" applyNumberFormat="1" applyFont="1" applyFill="1" applyBorder="1" applyAlignment="1">
      <alignment horizontal="center" vertical="center"/>
    </xf>
    <xf numFmtId="0" fontId="10" fillId="12" borderId="1" xfId="1" applyFont="1" applyFill="1" applyBorder="1" applyAlignment="1">
      <alignment horizontal="left" vertical="top" wrapText="1"/>
    </xf>
    <xf numFmtId="0" fontId="10" fillId="19" borderId="1" xfId="1" applyFont="1" applyFill="1" applyBorder="1" applyAlignment="1">
      <alignment horizontal="left" vertical="center" wrapText="1"/>
    </xf>
    <xf numFmtId="0" fontId="8" fillId="2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center" wrapText="1"/>
    </xf>
    <xf numFmtId="0" fontId="8" fillId="19" borderId="1" xfId="1" applyFont="1" applyFill="1" applyBorder="1" applyAlignment="1" applyProtection="1">
      <alignment horizontal="left" vertical="center" wrapText="1"/>
      <protection hidden="1"/>
    </xf>
    <xf numFmtId="0" fontId="8" fillId="19" borderId="1" xfId="1" applyFont="1" applyFill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vertical="top" wrapText="1"/>
    </xf>
    <xf numFmtId="0" fontId="7" fillId="4" borderId="1" xfId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Border="1" applyAlignment="1" applyProtection="1">
      <alignment horizontal="center"/>
      <protection hidden="1"/>
    </xf>
    <xf numFmtId="0" fontId="7" fillId="3" borderId="1" xfId="1" applyFont="1" applyFill="1" applyBorder="1" applyAlignment="1" applyProtection="1">
      <alignment horizontal="center" vertical="center" wrapText="1"/>
      <protection hidden="1"/>
    </xf>
    <xf numFmtId="0" fontId="7" fillId="3" borderId="1" xfId="1" applyFont="1" applyFill="1" applyBorder="1" applyAlignment="1">
      <alignment horizontal="center" vertical="center"/>
    </xf>
    <xf numFmtId="2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Border="1" applyAlignment="1" applyProtection="1">
      <alignment horizontal="left" vertical="center" wrapText="1"/>
      <protection hidden="1"/>
    </xf>
    <xf numFmtId="0" fontId="7" fillId="5" borderId="1" xfId="1" applyFont="1" applyFill="1" applyBorder="1" applyAlignment="1" applyProtection="1">
      <alignment horizontal="left" vertical="center" wrapText="1"/>
      <protection hidden="1"/>
    </xf>
    <xf numFmtId="0" fontId="8" fillId="2" borderId="1" xfId="1" applyFont="1" applyFill="1" applyBorder="1" applyAlignment="1" applyProtection="1">
      <alignment horizontal="left" vertical="center" wrapText="1"/>
      <protection hidden="1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7" fillId="10" borderId="1" xfId="1" applyFont="1" applyFill="1" applyBorder="1" applyAlignment="1" applyProtection="1">
      <alignment horizontal="left" vertical="center" wrapText="1"/>
      <protection hidden="1"/>
    </xf>
    <xf numFmtId="0" fontId="8" fillId="0" borderId="1" xfId="1" applyFont="1" applyBorder="1" applyAlignment="1" applyProtection="1">
      <alignment vertical="center" wrapText="1"/>
      <protection hidden="1"/>
    </xf>
    <xf numFmtId="0" fontId="7" fillId="5" borderId="1" xfId="1" applyFont="1" applyFill="1" applyBorder="1" applyAlignment="1" applyProtection="1">
      <alignment vertical="center" wrapText="1"/>
      <protection hidden="1"/>
    </xf>
    <xf numFmtId="0" fontId="13" fillId="5" borderId="1" xfId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7" fillId="12" borderId="2" xfId="1" applyFont="1" applyFill="1" applyBorder="1" applyAlignment="1" applyProtection="1">
      <alignment horizontal="left" vertical="center" wrapText="1"/>
      <protection hidden="1"/>
    </xf>
    <xf numFmtId="0" fontId="7" fillId="12" borderId="3" xfId="1" applyFont="1" applyFill="1" applyBorder="1" applyAlignment="1" applyProtection="1">
      <alignment horizontal="left" vertical="center" wrapText="1"/>
      <protection hidden="1"/>
    </xf>
    <xf numFmtId="0" fontId="7" fillId="12" borderId="4" xfId="1" applyFont="1" applyFill="1" applyBorder="1" applyAlignment="1" applyProtection="1">
      <alignment horizontal="left" vertical="center" wrapText="1"/>
      <protection hidden="1"/>
    </xf>
    <xf numFmtId="0" fontId="7" fillId="11" borderId="1" xfId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1" xfId="2"/>
    <cellStyle name="Обычный 4" xfId="3"/>
    <cellStyle name="Обычный 7" xfId="4"/>
    <cellStyle name="Обычный_Ханты" xf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6DCE5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E699"/>
      <rgbColor rgb="FFFFFF99"/>
      <rgbColor rgb="FF99CCFF"/>
      <rgbColor rgb="FFF8CBAD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84"/>
  <sheetViews>
    <sheetView showGridLines="0" tabSelected="1" view="pageBreakPreview" topLeftCell="A17" zoomScaleNormal="100" workbookViewId="0">
      <selection activeCell="R18" sqref="R18"/>
    </sheetView>
  </sheetViews>
  <sheetFormatPr defaultColWidth="9.140625" defaultRowHeight="15" x14ac:dyDescent="0.25"/>
  <cols>
    <col min="1" max="1" width="1.140625" style="1" customWidth="1"/>
    <col min="2" max="5" width="9.140625" style="1"/>
    <col min="6" max="6" width="7.85546875" style="1" customWidth="1"/>
    <col min="7" max="7" width="1.5703125" style="1" customWidth="1"/>
    <col min="8" max="8" width="25.42578125" style="1" customWidth="1"/>
    <col min="9" max="9" width="17.140625" style="1" customWidth="1"/>
    <col min="10" max="10" width="16.85546875" style="1" customWidth="1"/>
    <col min="11" max="11" width="16.5703125" style="1" customWidth="1"/>
    <col min="12" max="12" width="16.85546875" style="1" customWidth="1"/>
    <col min="13" max="13" width="11.7109375" style="1" customWidth="1"/>
    <col min="14" max="15" width="10.28515625" style="1" customWidth="1"/>
    <col min="16" max="16" width="12.5703125" style="1" customWidth="1"/>
    <col min="17" max="17" width="33.5703125" style="1" customWidth="1"/>
    <col min="18" max="18" width="36.5703125" style="1" customWidth="1"/>
    <col min="19" max="19" width="9.140625" style="1"/>
    <col min="20" max="20" width="22" style="1" customWidth="1"/>
    <col min="21" max="1024" width="9.140625" style="1"/>
  </cols>
  <sheetData>
    <row r="1" spans="1:18" ht="12.75" customHeight="1" x14ac:dyDescent="0.25">
      <c r="A1" s="2"/>
      <c r="B1" s="123" t="s">
        <v>0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</row>
    <row r="2" spans="1:18" ht="12.75" customHeight="1" x14ac:dyDescent="0.25">
      <c r="A2" s="3"/>
      <c r="B2" s="123" t="s">
        <v>1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1:18" ht="12.75" customHeight="1" x14ac:dyDescent="0.25">
      <c r="A3" s="3"/>
      <c r="B3" s="123" t="s">
        <v>115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8" ht="20.25" customHeight="1" x14ac:dyDescent="0.25">
      <c r="A4" s="2"/>
      <c r="B4" s="2"/>
      <c r="C4" s="2"/>
      <c r="D4" s="2"/>
      <c r="E4" s="2"/>
      <c r="F4" s="2"/>
      <c r="G4" s="2"/>
      <c r="H4" s="2"/>
      <c r="I4" s="4"/>
      <c r="J4" s="4"/>
      <c r="K4" s="4"/>
      <c r="L4" s="5"/>
      <c r="M4" s="5"/>
      <c r="N4" s="5"/>
      <c r="R4" s="6" t="s">
        <v>2</v>
      </c>
    </row>
    <row r="5" spans="1:18" ht="15.75" customHeight="1" x14ac:dyDescent="0.25">
      <c r="A5" s="7"/>
      <c r="B5" s="124" t="s">
        <v>3</v>
      </c>
      <c r="C5" s="124"/>
      <c r="D5" s="124"/>
      <c r="E5" s="124"/>
      <c r="F5" s="124"/>
      <c r="G5" s="124"/>
      <c r="H5" s="124" t="s">
        <v>4</v>
      </c>
      <c r="I5" s="125" t="s">
        <v>112</v>
      </c>
      <c r="J5" s="126" t="s">
        <v>116</v>
      </c>
      <c r="K5" s="124" t="s">
        <v>117</v>
      </c>
      <c r="L5" s="124" t="s">
        <v>118</v>
      </c>
      <c r="M5" s="124" t="s">
        <v>119</v>
      </c>
      <c r="N5" s="124" t="s">
        <v>120</v>
      </c>
      <c r="O5" s="127" t="s">
        <v>121</v>
      </c>
      <c r="P5" s="127" t="s">
        <v>5</v>
      </c>
      <c r="Q5" s="127" t="s">
        <v>162</v>
      </c>
      <c r="R5" s="127"/>
    </row>
    <row r="6" spans="1:18" ht="28.35" customHeight="1" x14ac:dyDescent="0.25">
      <c r="A6" s="7"/>
      <c r="B6" s="124"/>
      <c r="C6" s="124"/>
      <c r="D6" s="124"/>
      <c r="E6" s="124"/>
      <c r="F6" s="124"/>
      <c r="G6" s="124"/>
      <c r="H6" s="124"/>
      <c r="I6" s="125"/>
      <c r="J6" s="126"/>
      <c r="K6" s="124"/>
      <c r="L6" s="124"/>
      <c r="M6" s="124"/>
      <c r="N6" s="124"/>
      <c r="O6" s="127"/>
      <c r="P6" s="127"/>
      <c r="Q6" s="127"/>
      <c r="R6" s="127"/>
    </row>
    <row r="7" spans="1:18" ht="24" customHeight="1" x14ac:dyDescent="0.25">
      <c r="A7" s="7"/>
      <c r="B7" s="124"/>
      <c r="C7" s="124"/>
      <c r="D7" s="124"/>
      <c r="E7" s="124"/>
      <c r="F7" s="124"/>
      <c r="G7" s="124"/>
      <c r="H7" s="124"/>
      <c r="I7" s="125"/>
      <c r="J7" s="126"/>
      <c r="K7" s="124"/>
      <c r="L7" s="124"/>
      <c r="M7" s="124"/>
      <c r="N7" s="124"/>
      <c r="O7" s="127"/>
      <c r="P7" s="127"/>
      <c r="Q7" s="8" t="s">
        <v>6</v>
      </c>
      <c r="R7" s="8" t="s">
        <v>7</v>
      </c>
    </row>
    <row r="8" spans="1:18" ht="35.25" customHeight="1" x14ac:dyDescent="0.25">
      <c r="A8" s="7"/>
      <c r="B8" s="122" t="s">
        <v>8</v>
      </c>
      <c r="C8" s="122"/>
      <c r="D8" s="122"/>
      <c r="E8" s="122"/>
      <c r="F8" s="122"/>
      <c r="G8" s="122"/>
      <c r="H8" s="9" t="s">
        <v>9</v>
      </c>
      <c r="I8" s="10">
        <v>806501490.45000005</v>
      </c>
      <c r="J8" s="11">
        <f>J9+J38</f>
        <v>761311900</v>
      </c>
      <c r="K8" s="10">
        <f>K9+K38</f>
        <v>853316695.79999995</v>
      </c>
      <c r="L8" s="10">
        <f>L9+L38</f>
        <v>901780245.00999999</v>
      </c>
      <c r="M8" s="12">
        <f t="shared" ref="M8:M23" si="0">L8/J8*100</f>
        <v>118.45082744798813</v>
      </c>
      <c r="N8" s="12">
        <f t="shared" ref="N8:N23" si="1">L8/K8*100</f>
        <v>105.67943290557142</v>
      </c>
      <c r="O8" s="13">
        <f t="shared" ref="O8:O27" si="2">L8/I8</f>
        <v>1.1181383490151242</v>
      </c>
      <c r="P8" s="14">
        <f>P10+P15+P20+P27+P37+P43+P44+P45+P49+P50+P51</f>
        <v>1</v>
      </c>
      <c r="Q8" s="89"/>
      <c r="R8" s="89"/>
    </row>
    <row r="9" spans="1:18" ht="32.25" customHeight="1" x14ac:dyDescent="0.25">
      <c r="A9" s="7"/>
      <c r="B9" s="122" t="s">
        <v>10</v>
      </c>
      <c r="C9" s="122"/>
      <c r="D9" s="122"/>
      <c r="E9" s="122"/>
      <c r="F9" s="122"/>
      <c r="G9" s="122"/>
      <c r="H9" s="9"/>
      <c r="I9" s="10">
        <v>694655967.25999999</v>
      </c>
      <c r="J9" s="11">
        <f>J10+J15+J20+J27+J37</f>
        <v>685351900</v>
      </c>
      <c r="K9" s="10">
        <f>K10+K15+K20+K27+K37</f>
        <v>733507800</v>
      </c>
      <c r="L9" s="10">
        <f>L10+L15+L20+L27+L37</f>
        <v>770084823.38</v>
      </c>
      <c r="M9" s="12">
        <f t="shared" si="0"/>
        <v>112.36341846867282</v>
      </c>
      <c r="N9" s="12">
        <f t="shared" si="1"/>
        <v>104.98658956046548</v>
      </c>
      <c r="O9" s="13">
        <f t="shared" si="2"/>
        <v>1.108584478756472</v>
      </c>
      <c r="P9" s="14">
        <f>L9/L8</f>
        <v>0.85396062692797226</v>
      </c>
      <c r="Q9" s="89"/>
      <c r="R9" s="89"/>
    </row>
    <row r="10" spans="1:18" ht="168.75" customHeight="1" x14ac:dyDescent="0.25">
      <c r="A10" s="15"/>
      <c r="B10" s="128" t="s">
        <v>11</v>
      </c>
      <c r="C10" s="128"/>
      <c r="D10" s="128"/>
      <c r="E10" s="128"/>
      <c r="F10" s="128"/>
      <c r="G10" s="128"/>
      <c r="H10" s="16" t="s">
        <v>12</v>
      </c>
      <c r="I10" s="17">
        <v>606413205.90999997</v>
      </c>
      <c r="J10" s="17">
        <v>602460900</v>
      </c>
      <c r="K10" s="17">
        <v>648470900</v>
      </c>
      <c r="L10" s="17">
        <v>675439104.82000005</v>
      </c>
      <c r="M10" s="18">
        <f t="shared" si="0"/>
        <v>112.11335122661072</v>
      </c>
      <c r="N10" s="18">
        <f t="shared" si="1"/>
        <v>104.1587378585531</v>
      </c>
      <c r="O10" s="19">
        <f t="shared" si="2"/>
        <v>1.1138265101044724</v>
      </c>
      <c r="P10" s="20">
        <f>L10/L8</f>
        <v>0.74900632228033559</v>
      </c>
      <c r="Q10" s="90" t="s">
        <v>127</v>
      </c>
      <c r="R10" s="91"/>
    </row>
    <row r="11" spans="1:18" ht="44.85" customHeight="1" x14ac:dyDescent="0.25">
      <c r="A11" s="15"/>
      <c r="B11" s="129" t="s">
        <v>13</v>
      </c>
      <c r="C11" s="129"/>
      <c r="D11" s="129"/>
      <c r="E11" s="129"/>
      <c r="F11" s="129"/>
      <c r="G11" s="129"/>
      <c r="H11" s="21" t="s">
        <v>14</v>
      </c>
      <c r="I11" s="22">
        <v>4340661.03</v>
      </c>
      <c r="J11" s="22">
        <v>4021100</v>
      </c>
      <c r="K11" s="22">
        <v>4021100</v>
      </c>
      <c r="L11" s="22">
        <v>5704632.5199999996</v>
      </c>
      <c r="M11" s="23">
        <f t="shared" si="0"/>
        <v>141.86746213722611</v>
      </c>
      <c r="N11" s="23">
        <f t="shared" si="1"/>
        <v>141.86746213722611</v>
      </c>
      <c r="O11" s="24">
        <f t="shared" si="2"/>
        <v>1.3142312842613282</v>
      </c>
      <c r="P11" s="25"/>
      <c r="Q11" s="130" t="s">
        <v>128</v>
      </c>
      <c r="R11" s="130" t="s">
        <v>129</v>
      </c>
    </row>
    <row r="12" spans="1:18" ht="85.9" customHeight="1" x14ac:dyDescent="0.25">
      <c r="A12" s="15"/>
      <c r="B12" s="129" t="s">
        <v>15</v>
      </c>
      <c r="C12" s="129"/>
      <c r="D12" s="129"/>
      <c r="E12" s="129"/>
      <c r="F12" s="129"/>
      <c r="G12" s="129"/>
      <c r="H12" s="21" t="s">
        <v>16</v>
      </c>
      <c r="I12" s="22">
        <v>30526.720000000001</v>
      </c>
      <c r="J12" s="22">
        <v>25500</v>
      </c>
      <c r="K12" s="22">
        <v>26200</v>
      </c>
      <c r="L12" s="22">
        <v>30813.87</v>
      </c>
      <c r="M12" s="23">
        <f t="shared" si="0"/>
        <v>120.83870588235295</v>
      </c>
      <c r="N12" s="23">
        <f t="shared" si="1"/>
        <v>117.61019083969467</v>
      </c>
      <c r="O12" s="24">
        <f t="shared" si="2"/>
        <v>1.0094065133758228</v>
      </c>
      <c r="P12" s="25"/>
      <c r="Q12" s="130"/>
      <c r="R12" s="130"/>
    </row>
    <row r="13" spans="1:18" ht="44.25" customHeight="1" x14ac:dyDescent="0.25">
      <c r="A13" s="15"/>
      <c r="B13" s="129" t="s">
        <v>17</v>
      </c>
      <c r="C13" s="129"/>
      <c r="D13" s="129"/>
      <c r="E13" s="129"/>
      <c r="F13" s="129"/>
      <c r="G13" s="129"/>
      <c r="H13" s="21" t="s">
        <v>18</v>
      </c>
      <c r="I13" s="22">
        <v>5771304.4299999997</v>
      </c>
      <c r="J13" s="22">
        <v>5635700</v>
      </c>
      <c r="K13" s="22">
        <v>5635700</v>
      </c>
      <c r="L13" s="22">
        <v>6298558.5199999996</v>
      </c>
      <c r="M13" s="23">
        <f t="shared" si="0"/>
        <v>111.76177795127491</v>
      </c>
      <c r="N13" s="23">
        <f t="shared" si="1"/>
        <v>111.76177795127491</v>
      </c>
      <c r="O13" s="24">
        <f t="shared" si="2"/>
        <v>1.0913578717593311</v>
      </c>
      <c r="P13" s="26"/>
      <c r="Q13" s="130"/>
      <c r="R13" s="130"/>
    </row>
    <row r="14" spans="1:18" ht="164.25" customHeight="1" x14ac:dyDescent="0.25">
      <c r="A14" s="15"/>
      <c r="B14" s="131" t="s">
        <v>19</v>
      </c>
      <c r="C14" s="131"/>
      <c r="D14" s="131"/>
      <c r="E14" s="131"/>
      <c r="F14" s="131"/>
      <c r="G14" s="131"/>
      <c r="H14" s="21" t="s">
        <v>20</v>
      </c>
      <c r="I14" s="22">
        <v>-740194.15</v>
      </c>
      <c r="J14" s="22">
        <v>-644000</v>
      </c>
      <c r="K14" s="22">
        <v>-644000</v>
      </c>
      <c r="L14" s="22">
        <v>-654486.87</v>
      </c>
      <c r="M14" s="23">
        <f t="shared" si="0"/>
        <v>101.62839596273292</v>
      </c>
      <c r="N14" s="23">
        <f t="shared" si="1"/>
        <v>101.62839596273292</v>
      </c>
      <c r="O14" s="24">
        <f t="shared" si="2"/>
        <v>0.88420973064972208</v>
      </c>
      <c r="P14" s="26"/>
      <c r="Q14" s="130"/>
      <c r="R14" s="130"/>
    </row>
    <row r="15" spans="1:18" ht="122.25" customHeight="1" x14ac:dyDescent="0.25">
      <c r="A15" s="15"/>
      <c r="B15" s="128" t="s">
        <v>21</v>
      </c>
      <c r="C15" s="128"/>
      <c r="D15" s="128"/>
      <c r="E15" s="128"/>
      <c r="F15" s="128"/>
      <c r="G15" s="128"/>
      <c r="H15" s="16" t="s">
        <v>22</v>
      </c>
      <c r="I15" s="17">
        <v>9402298.0299999993</v>
      </c>
      <c r="J15" s="17">
        <f>J11+J12+J13+J14</f>
        <v>9038300</v>
      </c>
      <c r="K15" s="17">
        <f>K11+K12+K13+K14</f>
        <v>9039000</v>
      </c>
      <c r="L15" s="17">
        <f>L11+L12+L13+L14</f>
        <v>11379518.040000001</v>
      </c>
      <c r="M15" s="18">
        <f t="shared" si="0"/>
        <v>125.9033008419725</v>
      </c>
      <c r="N15" s="18">
        <f t="shared" si="1"/>
        <v>125.89355061400597</v>
      </c>
      <c r="O15" s="19">
        <f t="shared" si="2"/>
        <v>1.2102911441108617</v>
      </c>
      <c r="P15" s="92">
        <f>L15/L8</f>
        <v>1.2618948023056117E-2</v>
      </c>
      <c r="Q15" s="108"/>
      <c r="R15" s="108"/>
    </row>
    <row r="16" spans="1:18" ht="89.25" customHeight="1" x14ac:dyDescent="0.25">
      <c r="A16" s="15"/>
      <c r="B16" s="131" t="s">
        <v>23</v>
      </c>
      <c r="C16" s="131"/>
      <c r="D16" s="131"/>
      <c r="E16" s="131"/>
      <c r="F16" s="131"/>
      <c r="G16" s="131"/>
      <c r="H16" s="21" t="s">
        <v>24</v>
      </c>
      <c r="I16" s="22">
        <v>56624502.799999997</v>
      </c>
      <c r="J16" s="22">
        <v>60700000</v>
      </c>
      <c r="K16" s="22">
        <v>61202169</v>
      </c>
      <c r="L16" s="22">
        <v>65734329.68</v>
      </c>
      <c r="M16" s="23">
        <f t="shared" si="0"/>
        <v>108.29378859967052</v>
      </c>
      <c r="N16" s="23">
        <f t="shared" si="1"/>
        <v>107.40522885716682</v>
      </c>
      <c r="O16" s="24">
        <f t="shared" si="2"/>
        <v>1.1608813575313195</v>
      </c>
      <c r="P16" s="26"/>
      <c r="Q16" s="93" t="s">
        <v>151</v>
      </c>
      <c r="R16" s="109" t="s">
        <v>130</v>
      </c>
    </row>
    <row r="17" spans="1:18" ht="37.5" customHeight="1" x14ac:dyDescent="0.25">
      <c r="A17" s="15"/>
      <c r="B17" s="131" t="s">
        <v>25</v>
      </c>
      <c r="C17" s="131"/>
      <c r="D17" s="131"/>
      <c r="E17" s="131"/>
      <c r="F17" s="131"/>
      <c r="G17" s="131"/>
      <c r="H17" s="21" t="s">
        <v>26</v>
      </c>
      <c r="I17" s="22">
        <v>5427187.7199999997</v>
      </c>
      <c r="J17" s="22">
        <v>0</v>
      </c>
      <c r="K17" s="22">
        <v>389235</v>
      </c>
      <c r="L17" s="22">
        <v>519524.89</v>
      </c>
      <c r="M17" s="23">
        <v>0</v>
      </c>
      <c r="N17" s="23">
        <f t="shared" si="1"/>
        <v>133.4733233136794</v>
      </c>
      <c r="O17" s="24">
        <f t="shared" si="2"/>
        <v>9.5726353463963104E-2</v>
      </c>
      <c r="P17" s="26"/>
      <c r="Q17" s="121" t="s">
        <v>131</v>
      </c>
      <c r="R17" s="121" t="s">
        <v>163</v>
      </c>
    </row>
    <row r="18" spans="1:18" ht="154.5" customHeight="1" x14ac:dyDescent="0.25">
      <c r="A18" s="15"/>
      <c r="B18" s="131" t="s">
        <v>27</v>
      </c>
      <c r="C18" s="131"/>
      <c r="D18" s="131"/>
      <c r="E18" s="131"/>
      <c r="F18" s="131"/>
      <c r="G18" s="131"/>
      <c r="H18" s="21" t="s">
        <v>28</v>
      </c>
      <c r="I18" s="22">
        <v>0</v>
      </c>
      <c r="J18" s="22">
        <v>0</v>
      </c>
      <c r="K18" s="22">
        <v>2596</v>
      </c>
      <c r="L18" s="22">
        <v>3042.68</v>
      </c>
      <c r="M18" s="23">
        <v>0</v>
      </c>
      <c r="N18" s="23">
        <f>L18/K18*100</f>
        <v>117.20647149460707</v>
      </c>
      <c r="O18" s="24">
        <v>0</v>
      </c>
      <c r="P18" s="26"/>
      <c r="Q18" s="94"/>
      <c r="R18" s="94" t="s">
        <v>164</v>
      </c>
    </row>
    <row r="19" spans="1:18" ht="75.75" customHeight="1" x14ac:dyDescent="0.25">
      <c r="A19" s="15"/>
      <c r="B19" s="131" t="s">
        <v>29</v>
      </c>
      <c r="C19" s="131"/>
      <c r="D19" s="131"/>
      <c r="E19" s="131"/>
      <c r="F19" s="131"/>
      <c r="G19" s="131"/>
      <c r="H19" s="21" t="s">
        <v>30</v>
      </c>
      <c r="I19" s="22">
        <v>6535155.9800000004</v>
      </c>
      <c r="J19" s="22">
        <v>3560300</v>
      </c>
      <c r="K19" s="22">
        <v>3606300</v>
      </c>
      <c r="L19" s="22">
        <v>5213765.1500000004</v>
      </c>
      <c r="M19" s="23">
        <f t="shared" si="0"/>
        <v>146.44173665140579</v>
      </c>
      <c r="N19" s="23">
        <f t="shared" si="1"/>
        <v>144.57380556248788</v>
      </c>
      <c r="O19" s="24">
        <f t="shared" si="2"/>
        <v>0.79780270982912327</v>
      </c>
      <c r="P19" s="26"/>
      <c r="Q19" s="93" t="s">
        <v>132</v>
      </c>
      <c r="R19" s="93" t="s">
        <v>133</v>
      </c>
    </row>
    <row r="20" spans="1:18" ht="33" customHeight="1" x14ac:dyDescent="0.25">
      <c r="A20" s="15"/>
      <c r="B20" s="128" t="s">
        <v>31</v>
      </c>
      <c r="C20" s="128"/>
      <c r="D20" s="128"/>
      <c r="E20" s="128"/>
      <c r="F20" s="128"/>
      <c r="G20" s="128"/>
      <c r="H20" s="16" t="s">
        <v>32</v>
      </c>
      <c r="I20" s="17">
        <v>68586846.5</v>
      </c>
      <c r="J20" s="17">
        <f>J16+J17+J18+J19</f>
        <v>64260300</v>
      </c>
      <c r="K20" s="17">
        <f>K16+K17+K18+K19</f>
        <v>65200300</v>
      </c>
      <c r="L20" s="17">
        <f>L16+L17+L18+L19</f>
        <v>71470662.400000006</v>
      </c>
      <c r="M20" s="18">
        <f t="shared" si="0"/>
        <v>111.22055514835756</v>
      </c>
      <c r="N20" s="18">
        <f t="shared" si="1"/>
        <v>109.61707599504911</v>
      </c>
      <c r="O20" s="19">
        <f t="shared" si="2"/>
        <v>1.0420461946737849</v>
      </c>
      <c r="P20" s="92">
        <f>L20/L8</f>
        <v>7.9255076605950103E-2</v>
      </c>
      <c r="Q20" s="108"/>
      <c r="R20" s="91"/>
    </row>
    <row r="21" spans="1:18" ht="0.75" hidden="1" customHeight="1" x14ac:dyDescent="0.25">
      <c r="A21" s="15"/>
      <c r="B21" s="28" t="s">
        <v>33</v>
      </c>
      <c r="C21" s="29" t="s">
        <v>34</v>
      </c>
      <c r="D21" s="30" t="s">
        <v>35</v>
      </c>
      <c r="E21" s="31" t="s">
        <v>36</v>
      </c>
      <c r="F21" s="21" t="s">
        <v>37</v>
      </c>
      <c r="G21" s="21" t="s">
        <v>38</v>
      </c>
      <c r="H21" s="21"/>
      <c r="I21" s="32"/>
      <c r="J21" s="32"/>
      <c r="K21" s="32">
        <v>1147</v>
      </c>
      <c r="L21" s="32"/>
      <c r="M21" s="18" t="e">
        <f t="shared" si="0"/>
        <v>#DIV/0!</v>
      </c>
      <c r="N21" s="18">
        <f t="shared" si="1"/>
        <v>0</v>
      </c>
      <c r="O21" s="19" t="e">
        <f t="shared" si="2"/>
        <v>#DIV/0!</v>
      </c>
      <c r="P21" s="34"/>
      <c r="Q21" s="85"/>
      <c r="R21" s="85"/>
    </row>
    <row r="22" spans="1:18" ht="15" hidden="1" customHeight="1" x14ac:dyDescent="0.25">
      <c r="A22" s="15"/>
      <c r="B22" s="28"/>
      <c r="C22" s="29"/>
      <c r="D22" s="30"/>
      <c r="E22" s="31"/>
      <c r="F22" s="21" t="s">
        <v>39</v>
      </c>
      <c r="G22" s="21" t="s">
        <v>40</v>
      </c>
      <c r="H22" s="21"/>
      <c r="I22" s="32"/>
      <c r="J22" s="32"/>
      <c r="K22" s="32">
        <v>75.540000000000006</v>
      </c>
      <c r="L22" s="32"/>
      <c r="M22" s="18" t="e">
        <f t="shared" si="0"/>
        <v>#DIV/0!</v>
      </c>
      <c r="N22" s="18">
        <f t="shared" si="1"/>
        <v>0</v>
      </c>
      <c r="O22" s="19" t="e">
        <f t="shared" si="2"/>
        <v>#DIV/0!</v>
      </c>
      <c r="P22" s="34"/>
      <c r="Q22" s="85"/>
      <c r="R22" s="85"/>
    </row>
    <row r="23" spans="1:18" ht="15" hidden="1" customHeight="1" x14ac:dyDescent="0.25">
      <c r="A23" s="15"/>
      <c r="B23" s="132" t="s">
        <v>41</v>
      </c>
      <c r="C23" s="132"/>
      <c r="D23" s="132"/>
      <c r="E23" s="132"/>
      <c r="F23" s="132"/>
      <c r="G23" s="132"/>
      <c r="H23" s="35"/>
      <c r="I23" s="36"/>
      <c r="J23" s="36">
        <v>0</v>
      </c>
      <c r="K23" s="36">
        <v>1222.54</v>
      </c>
      <c r="L23" s="36"/>
      <c r="M23" s="18" t="e">
        <f t="shared" si="0"/>
        <v>#DIV/0!</v>
      </c>
      <c r="N23" s="18">
        <f t="shared" si="1"/>
        <v>0</v>
      </c>
      <c r="O23" s="19" t="e">
        <f t="shared" si="2"/>
        <v>#DIV/0!</v>
      </c>
      <c r="P23" s="20"/>
      <c r="Q23" s="86"/>
      <c r="R23" s="86"/>
    </row>
    <row r="24" spans="1:18" ht="102.2" customHeight="1" x14ac:dyDescent="0.25">
      <c r="A24" s="15"/>
      <c r="B24" s="133" t="s">
        <v>42</v>
      </c>
      <c r="C24" s="133"/>
      <c r="D24" s="133"/>
      <c r="E24" s="133"/>
      <c r="F24" s="133"/>
      <c r="G24" s="133"/>
      <c r="H24" s="37" t="s">
        <v>43</v>
      </c>
      <c r="I24" s="38">
        <v>0</v>
      </c>
      <c r="J24" s="38">
        <v>0</v>
      </c>
      <c r="K24" s="38">
        <v>0</v>
      </c>
      <c r="L24" s="38">
        <v>14306.76</v>
      </c>
      <c r="M24" s="23">
        <v>0</v>
      </c>
      <c r="N24" s="23">
        <v>0</v>
      </c>
      <c r="O24" s="76">
        <v>0</v>
      </c>
      <c r="P24" s="40"/>
      <c r="Q24" s="95" t="s">
        <v>152</v>
      </c>
      <c r="R24" s="95" t="s">
        <v>155</v>
      </c>
    </row>
    <row r="25" spans="1:18" ht="96" customHeight="1" x14ac:dyDescent="0.25">
      <c r="A25" s="15"/>
      <c r="B25" s="133" t="s">
        <v>44</v>
      </c>
      <c r="C25" s="133"/>
      <c r="D25" s="133"/>
      <c r="E25" s="133"/>
      <c r="F25" s="133"/>
      <c r="G25" s="133"/>
      <c r="H25" s="37" t="s">
        <v>45</v>
      </c>
      <c r="I25" s="38">
        <v>6278269.4000000004</v>
      </c>
      <c r="J25" s="38">
        <v>6120000</v>
      </c>
      <c r="K25" s="38">
        <v>6120000</v>
      </c>
      <c r="L25" s="38">
        <v>6534238.0099999998</v>
      </c>
      <c r="M25" s="23">
        <f>L25/J25*100</f>
        <v>106.76859493464053</v>
      </c>
      <c r="N25" s="23">
        <f t="shared" ref="N25:N31" si="3">L25/K25*100</f>
        <v>106.76859493464053</v>
      </c>
      <c r="O25" s="76">
        <f t="shared" si="2"/>
        <v>1.0407705680804331</v>
      </c>
      <c r="P25" s="40"/>
      <c r="Q25" s="96" t="s">
        <v>134</v>
      </c>
      <c r="R25" s="96" t="s">
        <v>134</v>
      </c>
    </row>
    <row r="26" spans="1:18" ht="69.75" customHeight="1" x14ac:dyDescent="0.25">
      <c r="A26" s="15"/>
      <c r="B26" s="133" t="s">
        <v>46</v>
      </c>
      <c r="C26" s="133"/>
      <c r="D26" s="133"/>
      <c r="E26" s="133"/>
      <c r="F26" s="133"/>
      <c r="G26" s="133"/>
      <c r="H26" s="37" t="s">
        <v>47</v>
      </c>
      <c r="I26" s="38">
        <v>-17825</v>
      </c>
      <c r="J26" s="38">
        <v>0</v>
      </c>
      <c r="K26" s="38">
        <v>0</v>
      </c>
      <c r="L26" s="38">
        <v>0</v>
      </c>
      <c r="M26" s="23">
        <v>0</v>
      </c>
      <c r="N26" s="23">
        <v>0</v>
      </c>
      <c r="O26" s="76">
        <f t="shared" si="2"/>
        <v>0</v>
      </c>
      <c r="P26" s="41"/>
      <c r="Q26" s="95" t="s">
        <v>153</v>
      </c>
      <c r="R26" s="95" t="s">
        <v>154</v>
      </c>
    </row>
    <row r="27" spans="1:18" ht="32.25" customHeight="1" x14ac:dyDescent="0.25">
      <c r="A27" s="15"/>
      <c r="B27" s="128" t="s">
        <v>48</v>
      </c>
      <c r="C27" s="128"/>
      <c r="D27" s="128"/>
      <c r="E27" s="128"/>
      <c r="F27" s="128"/>
      <c r="G27" s="128"/>
      <c r="H27" s="16" t="s">
        <v>113</v>
      </c>
      <c r="I27" s="17">
        <f>I24+I25+I26</f>
        <v>6260444.4000000004</v>
      </c>
      <c r="J27" s="17">
        <f t="shared" ref="J27:L27" si="4">J24+J25+J26</f>
        <v>6120000</v>
      </c>
      <c r="K27" s="17">
        <f t="shared" si="4"/>
        <v>6120000</v>
      </c>
      <c r="L27" s="17">
        <f t="shared" si="4"/>
        <v>6548544.7699999996</v>
      </c>
      <c r="M27" s="77">
        <f t="shared" ref="M27" si="5">L27/J27*100</f>
        <v>107.00236552287581</v>
      </c>
      <c r="N27" s="77">
        <f t="shared" si="3"/>
        <v>107.00236552287581</v>
      </c>
      <c r="O27" s="19">
        <f t="shared" si="2"/>
        <v>1.0460191564036572</v>
      </c>
      <c r="P27" s="20">
        <f>L27/L8</f>
        <v>7.2617966585943362E-3</v>
      </c>
      <c r="Q27" s="91"/>
      <c r="R27" s="91"/>
    </row>
    <row r="28" spans="1:18" ht="15" hidden="1" customHeight="1" x14ac:dyDescent="0.25">
      <c r="A28" s="15"/>
      <c r="B28" s="28" t="s">
        <v>33</v>
      </c>
      <c r="C28" s="29" t="s">
        <v>49</v>
      </c>
      <c r="D28" s="30" t="s">
        <v>50</v>
      </c>
      <c r="E28" s="31" t="s">
        <v>51</v>
      </c>
      <c r="F28" s="21" t="s">
        <v>37</v>
      </c>
      <c r="G28" s="21" t="s">
        <v>52</v>
      </c>
      <c r="H28" s="21"/>
      <c r="I28" s="32"/>
      <c r="J28" s="32">
        <v>2900000</v>
      </c>
      <c r="K28" s="32">
        <v>2853329.6</v>
      </c>
      <c r="L28" s="32"/>
      <c r="M28" s="42">
        <f>L28/J28*100</f>
        <v>0</v>
      </c>
      <c r="N28" s="43">
        <f t="shared" si="3"/>
        <v>0</v>
      </c>
      <c r="O28" s="33" t="e">
        <f>L28/I28</f>
        <v>#DIV/0!</v>
      </c>
      <c r="P28" s="34"/>
      <c r="Q28" s="85"/>
      <c r="R28" s="85"/>
    </row>
    <row r="29" spans="1:18" ht="15" hidden="1" customHeight="1" x14ac:dyDescent="0.25">
      <c r="A29" s="15"/>
      <c r="B29" s="28"/>
      <c r="C29" s="29"/>
      <c r="D29" s="30"/>
      <c r="E29" s="31"/>
      <c r="F29" s="21" t="s">
        <v>53</v>
      </c>
      <c r="G29" s="21" t="s">
        <v>54</v>
      </c>
      <c r="H29" s="21"/>
      <c r="I29" s="32"/>
      <c r="J29" s="32"/>
      <c r="K29" s="32">
        <v>2870.4</v>
      </c>
      <c r="L29" s="32"/>
      <c r="M29" s="42">
        <v>0</v>
      </c>
      <c r="N29" s="43">
        <f t="shared" si="3"/>
        <v>0</v>
      </c>
      <c r="O29" s="33" t="e">
        <f>L29/I29</f>
        <v>#DIV/0!</v>
      </c>
      <c r="P29" s="34"/>
      <c r="Q29" s="85"/>
      <c r="R29" s="85"/>
    </row>
    <row r="30" spans="1:18" ht="0.75" hidden="1" customHeight="1" x14ac:dyDescent="0.25">
      <c r="A30" s="15"/>
      <c r="B30" s="132" t="s">
        <v>55</v>
      </c>
      <c r="C30" s="132"/>
      <c r="D30" s="132"/>
      <c r="E30" s="132"/>
      <c r="F30" s="132"/>
      <c r="G30" s="132"/>
      <c r="H30" s="35"/>
      <c r="I30" s="36"/>
      <c r="J30" s="36">
        <f>J28</f>
        <v>2900000</v>
      </c>
      <c r="K30" s="36">
        <v>2856200</v>
      </c>
      <c r="L30" s="36"/>
      <c r="M30" s="44">
        <f t="shared" ref="M30:M40" si="6">L30/J30*100</f>
        <v>0</v>
      </c>
      <c r="N30" s="44">
        <f t="shared" si="3"/>
        <v>0</v>
      </c>
      <c r="O30" s="33" t="e">
        <f>L30/I30</f>
        <v>#DIV/0!</v>
      </c>
      <c r="P30" s="20"/>
      <c r="Q30" s="86"/>
      <c r="R30" s="86"/>
    </row>
    <row r="31" spans="1:18" ht="24" hidden="1" customHeight="1" x14ac:dyDescent="0.25">
      <c r="A31" s="15"/>
      <c r="B31" s="134" t="s">
        <v>56</v>
      </c>
      <c r="C31" s="134"/>
      <c r="D31" s="134"/>
      <c r="E31" s="134"/>
      <c r="F31" s="134"/>
      <c r="G31" s="134"/>
      <c r="H31" s="45"/>
      <c r="I31" s="46"/>
      <c r="J31" s="46">
        <f>J30</f>
        <v>2900000</v>
      </c>
      <c r="K31" s="46">
        <v>2856200</v>
      </c>
      <c r="L31" s="46"/>
      <c r="M31" s="47">
        <f t="shared" si="6"/>
        <v>0</v>
      </c>
      <c r="N31" s="47">
        <f t="shared" si="3"/>
        <v>0</v>
      </c>
      <c r="O31" s="48" t="e">
        <f>L31/I31</f>
        <v>#DIV/0!</v>
      </c>
      <c r="P31" s="25"/>
      <c r="Q31" s="87"/>
      <c r="R31" s="87"/>
    </row>
    <row r="32" spans="1:18" ht="15" hidden="1" customHeight="1" x14ac:dyDescent="0.25">
      <c r="A32" s="15"/>
      <c r="B32" s="27" t="s">
        <v>33</v>
      </c>
      <c r="C32" s="27" t="s">
        <v>49</v>
      </c>
      <c r="D32" s="27" t="s">
        <v>57</v>
      </c>
      <c r="E32" s="27" t="s">
        <v>58</v>
      </c>
      <c r="F32" s="21" t="s">
        <v>59</v>
      </c>
      <c r="G32" s="21" t="s">
        <v>60</v>
      </c>
      <c r="H32" s="21"/>
      <c r="I32" s="32"/>
      <c r="J32" s="32">
        <v>10000</v>
      </c>
      <c r="K32" s="32">
        <v>0</v>
      </c>
      <c r="L32" s="32"/>
      <c r="M32" s="47">
        <f t="shared" si="6"/>
        <v>0</v>
      </c>
      <c r="N32" s="43">
        <v>0</v>
      </c>
      <c r="O32" s="48" t="e">
        <f>L32/I32</f>
        <v>#DIV/0!</v>
      </c>
      <c r="P32" s="26"/>
      <c r="Q32" s="85"/>
      <c r="R32" s="85"/>
    </row>
    <row r="33" spans="1:20" ht="15" hidden="1" customHeight="1" x14ac:dyDescent="0.25">
      <c r="A33" s="15"/>
      <c r="B33" s="134" t="s">
        <v>61</v>
      </c>
      <c r="C33" s="134"/>
      <c r="D33" s="134"/>
      <c r="E33" s="134"/>
      <c r="F33" s="134"/>
      <c r="G33" s="134"/>
      <c r="H33" s="45"/>
      <c r="I33" s="46"/>
      <c r="J33" s="46">
        <f>J32</f>
        <v>10000</v>
      </c>
      <c r="K33" s="46">
        <v>0</v>
      </c>
      <c r="L33" s="46"/>
      <c r="M33" s="47">
        <f t="shared" si="6"/>
        <v>0</v>
      </c>
      <c r="N33" s="43">
        <v>0</v>
      </c>
      <c r="O33" s="48">
        <v>0</v>
      </c>
      <c r="P33" s="26"/>
      <c r="Q33" s="85"/>
      <c r="R33" s="85"/>
    </row>
    <row r="34" spans="1:20" ht="15" hidden="1" customHeight="1" x14ac:dyDescent="0.25">
      <c r="A34" s="15"/>
      <c r="B34" s="27" t="s">
        <v>33</v>
      </c>
      <c r="C34" s="27" t="s">
        <v>49</v>
      </c>
      <c r="D34" s="27" t="s">
        <v>57</v>
      </c>
      <c r="E34" s="27" t="s">
        <v>62</v>
      </c>
      <c r="F34" s="21" t="s">
        <v>37</v>
      </c>
      <c r="G34" s="21" t="s">
        <v>63</v>
      </c>
      <c r="H34" s="21"/>
      <c r="I34" s="32"/>
      <c r="J34" s="32">
        <v>108000</v>
      </c>
      <c r="K34" s="32">
        <v>161800</v>
      </c>
      <c r="L34" s="32"/>
      <c r="M34" s="47">
        <f t="shared" si="6"/>
        <v>0</v>
      </c>
      <c r="N34" s="43">
        <f t="shared" ref="N34:N50" si="7">L34/K34*100</f>
        <v>0</v>
      </c>
      <c r="O34" s="48" t="e">
        <f t="shared" ref="O34:O61" si="8">L34/I34</f>
        <v>#DIV/0!</v>
      </c>
      <c r="P34" s="26"/>
      <c r="Q34" s="85"/>
      <c r="R34" s="85"/>
    </row>
    <row r="35" spans="1:20" ht="14.25" hidden="1" customHeight="1" x14ac:dyDescent="0.25">
      <c r="A35" s="15"/>
      <c r="B35" s="134" t="s">
        <v>64</v>
      </c>
      <c r="C35" s="134"/>
      <c r="D35" s="134"/>
      <c r="E35" s="134"/>
      <c r="F35" s="134"/>
      <c r="G35" s="134"/>
      <c r="H35" s="45"/>
      <c r="I35" s="46"/>
      <c r="J35" s="46">
        <f>J34</f>
        <v>108000</v>
      </c>
      <c r="K35" s="46">
        <v>161800</v>
      </c>
      <c r="L35" s="46"/>
      <c r="M35" s="47">
        <f t="shared" si="6"/>
        <v>0</v>
      </c>
      <c r="N35" s="43">
        <f t="shared" si="7"/>
        <v>0</v>
      </c>
      <c r="O35" s="48" t="e">
        <f t="shared" si="8"/>
        <v>#DIV/0!</v>
      </c>
      <c r="P35" s="26"/>
      <c r="Q35" s="85"/>
      <c r="R35" s="85"/>
    </row>
    <row r="36" spans="1:20" ht="30.75" hidden="1" customHeight="1" x14ac:dyDescent="0.25">
      <c r="A36" s="15"/>
      <c r="B36" s="135" t="s">
        <v>65</v>
      </c>
      <c r="C36" s="135"/>
      <c r="D36" s="135"/>
      <c r="E36" s="135"/>
      <c r="F36" s="135"/>
      <c r="G36" s="135"/>
      <c r="H36" s="49"/>
      <c r="I36" s="50"/>
      <c r="J36" s="50">
        <f>J33+J35</f>
        <v>118000</v>
      </c>
      <c r="K36" s="50">
        <v>161800</v>
      </c>
      <c r="L36" s="50"/>
      <c r="M36" s="51">
        <f t="shared" si="6"/>
        <v>0</v>
      </c>
      <c r="N36" s="52">
        <f t="shared" si="7"/>
        <v>0</v>
      </c>
      <c r="O36" s="33" t="e">
        <f t="shared" si="8"/>
        <v>#DIV/0!</v>
      </c>
      <c r="P36" s="53"/>
      <c r="Q36" s="88"/>
      <c r="R36" s="88"/>
    </row>
    <row r="37" spans="1:20" ht="108.75" customHeight="1" x14ac:dyDescent="0.25">
      <c r="A37" s="15"/>
      <c r="B37" s="128" t="s">
        <v>66</v>
      </c>
      <c r="C37" s="128"/>
      <c r="D37" s="128"/>
      <c r="E37" s="128"/>
      <c r="F37" s="128"/>
      <c r="G37" s="128"/>
      <c r="H37" s="54" t="s">
        <v>67</v>
      </c>
      <c r="I37" s="17">
        <v>3664790.47</v>
      </c>
      <c r="J37" s="17">
        <v>3472400</v>
      </c>
      <c r="K37" s="17">
        <v>4677600</v>
      </c>
      <c r="L37" s="17">
        <v>5246993.3499999996</v>
      </c>
      <c r="M37" s="18">
        <f t="shared" si="6"/>
        <v>151.10567186960026</v>
      </c>
      <c r="N37" s="18">
        <f t="shared" si="7"/>
        <v>112.17276701727381</v>
      </c>
      <c r="O37" s="19">
        <f t="shared" si="8"/>
        <v>1.4317307886909014</v>
      </c>
      <c r="P37" s="92">
        <f>L37/L8</f>
        <v>5.8184833600361417E-3</v>
      </c>
      <c r="Q37" s="97" t="s">
        <v>135</v>
      </c>
      <c r="R37" s="97" t="s">
        <v>136</v>
      </c>
      <c r="T37" s="55"/>
    </row>
    <row r="38" spans="1:20" ht="27" customHeight="1" x14ac:dyDescent="0.25">
      <c r="A38" s="15"/>
      <c r="B38" s="122" t="s">
        <v>68</v>
      </c>
      <c r="C38" s="122"/>
      <c r="D38" s="122"/>
      <c r="E38" s="122"/>
      <c r="F38" s="122"/>
      <c r="G38" s="122"/>
      <c r="H38" s="9"/>
      <c r="I38" s="56">
        <v>111845523.19000001</v>
      </c>
      <c r="J38" s="56">
        <f>J43+J44+J45+J49+J50</f>
        <v>75960000</v>
      </c>
      <c r="K38" s="56">
        <f>K43+K44+K45+K49+K50+K51</f>
        <v>119808895.80000001</v>
      </c>
      <c r="L38" s="56">
        <f>L43+L44+L45+L49+L50+L51</f>
        <v>131695421.63</v>
      </c>
      <c r="M38" s="12">
        <f t="shared" si="6"/>
        <v>173.37469935492365</v>
      </c>
      <c r="N38" s="12">
        <f t="shared" si="7"/>
        <v>109.92123811060112</v>
      </c>
      <c r="O38" s="13">
        <f t="shared" si="8"/>
        <v>1.1774760211571413</v>
      </c>
      <c r="P38" s="14">
        <f>L38/L8</f>
        <v>0.14603937307202777</v>
      </c>
      <c r="Q38" s="98"/>
      <c r="R38" s="98"/>
    </row>
    <row r="39" spans="1:20" ht="159" customHeight="1" x14ac:dyDescent="0.25">
      <c r="A39" s="15"/>
      <c r="B39" s="136" t="s">
        <v>69</v>
      </c>
      <c r="C39" s="136"/>
      <c r="D39" s="136"/>
      <c r="E39" s="136"/>
      <c r="F39" s="136"/>
      <c r="G39" s="136"/>
      <c r="H39" s="57" t="s">
        <v>70</v>
      </c>
      <c r="I39" s="22">
        <v>1074365.5</v>
      </c>
      <c r="J39" s="22">
        <v>230000</v>
      </c>
      <c r="K39" s="22">
        <v>300000</v>
      </c>
      <c r="L39" s="22">
        <v>9005502.0099999998</v>
      </c>
      <c r="M39" s="23" t="s">
        <v>138</v>
      </c>
      <c r="N39" s="23" t="s">
        <v>139</v>
      </c>
      <c r="O39" s="24">
        <f t="shared" si="8"/>
        <v>8.3821585950032826</v>
      </c>
      <c r="P39" s="26"/>
      <c r="Q39" s="99" t="s">
        <v>137</v>
      </c>
      <c r="R39" s="100" t="s">
        <v>137</v>
      </c>
    </row>
    <row r="40" spans="1:20" ht="84" customHeight="1" x14ac:dyDescent="0.25">
      <c r="A40" s="15"/>
      <c r="B40" s="136" t="s">
        <v>71</v>
      </c>
      <c r="C40" s="136"/>
      <c r="D40" s="136"/>
      <c r="E40" s="136"/>
      <c r="F40" s="136"/>
      <c r="G40" s="136"/>
      <c r="H40" s="57" t="s">
        <v>72</v>
      </c>
      <c r="I40" s="22">
        <v>25201968.960000001</v>
      </c>
      <c r="J40" s="22">
        <v>18700000</v>
      </c>
      <c r="K40" s="22">
        <v>22856071.940000001</v>
      </c>
      <c r="L40" s="22">
        <v>23108169.239999998</v>
      </c>
      <c r="M40" s="23">
        <f t="shared" si="6"/>
        <v>123.57309754010694</v>
      </c>
      <c r="N40" s="23">
        <f t="shared" si="7"/>
        <v>101.10297736488485</v>
      </c>
      <c r="O40" s="24">
        <f t="shared" si="8"/>
        <v>0.91691920090357881</v>
      </c>
      <c r="P40" s="26"/>
      <c r="Q40" s="93" t="s">
        <v>140</v>
      </c>
      <c r="R40" s="93"/>
    </row>
    <row r="41" spans="1:20" ht="111" customHeight="1" x14ac:dyDescent="0.25">
      <c r="A41" s="15"/>
      <c r="B41" s="136" t="s">
        <v>73</v>
      </c>
      <c r="C41" s="136"/>
      <c r="D41" s="136"/>
      <c r="E41" s="136"/>
      <c r="F41" s="136"/>
      <c r="G41" s="136"/>
      <c r="H41" s="57" t="s">
        <v>74</v>
      </c>
      <c r="I41" s="22">
        <v>1899434.4</v>
      </c>
      <c r="J41" s="22">
        <v>1100000</v>
      </c>
      <c r="K41" s="22">
        <v>2909008.75</v>
      </c>
      <c r="L41" s="22">
        <v>2909008.75</v>
      </c>
      <c r="M41" s="23" t="s">
        <v>114</v>
      </c>
      <c r="N41" s="23">
        <f t="shared" si="7"/>
        <v>100</v>
      </c>
      <c r="O41" s="24">
        <f t="shared" si="8"/>
        <v>1.5315131441233243</v>
      </c>
      <c r="P41" s="26"/>
      <c r="Q41" s="100" t="s">
        <v>141</v>
      </c>
      <c r="R41" s="101"/>
    </row>
    <row r="42" spans="1:20" ht="79.5" customHeight="1" x14ac:dyDescent="0.25">
      <c r="A42" s="15"/>
      <c r="B42" s="136" t="s">
        <v>75</v>
      </c>
      <c r="C42" s="136"/>
      <c r="D42" s="136"/>
      <c r="E42" s="136"/>
      <c r="F42" s="136"/>
      <c r="G42" s="136"/>
      <c r="H42" s="57" t="s">
        <v>76</v>
      </c>
      <c r="I42" s="22">
        <v>1192818.03</v>
      </c>
      <c r="J42" s="22">
        <v>2100000</v>
      </c>
      <c r="K42" s="22">
        <v>1401800</v>
      </c>
      <c r="L42" s="22">
        <v>1507902.23</v>
      </c>
      <c r="M42" s="23">
        <f>L42/J42*100</f>
        <v>71.804868095238092</v>
      </c>
      <c r="N42" s="23">
        <f t="shared" si="7"/>
        <v>107.56899914395777</v>
      </c>
      <c r="O42" s="24">
        <f t="shared" si="8"/>
        <v>1.2641511044228597</v>
      </c>
      <c r="P42" s="26"/>
      <c r="Q42" s="102" t="s">
        <v>142</v>
      </c>
      <c r="R42" s="101"/>
    </row>
    <row r="43" spans="1:20" ht="59.25" customHeight="1" x14ac:dyDescent="0.25">
      <c r="A43" s="15"/>
      <c r="B43" s="132" t="s">
        <v>77</v>
      </c>
      <c r="C43" s="132"/>
      <c r="D43" s="132"/>
      <c r="E43" s="132"/>
      <c r="F43" s="132"/>
      <c r="G43" s="132"/>
      <c r="H43" s="58" t="s">
        <v>78</v>
      </c>
      <c r="I43" s="17">
        <v>29368586.890000001</v>
      </c>
      <c r="J43" s="17">
        <f>J39+J40+J41+J42</f>
        <v>22130000</v>
      </c>
      <c r="K43" s="17">
        <f>K39+K40+K41+K42</f>
        <v>27466880.690000001</v>
      </c>
      <c r="L43" s="17">
        <f>L39+L40+L41+L42</f>
        <v>36530582.229999997</v>
      </c>
      <c r="M43" s="18">
        <f>L43/J43*100</f>
        <v>165.07267162223224</v>
      </c>
      <c r="N43" s="18">
        <f t="shared" si="7"/>
        <v>132.9986562445726</v>
      </c>
      <c r="O43" s="19">
        <f t="shared" si="8"/>
        <v>1.2438658477789633</v>
      </c>
      <c r="P43" s="20">
        <f>L43/L8</f>
        <v>4.0509406179767116E-2</v>
      </c>
      <c r="Q43" s="103"/>
      <c r="R43" s="103"/>
    </row>
    <row r="44" spans="1:20" ht="183.75" customHeight="1" x14ac:dyDescent="0.25">
      <c r="A44" s="15"/>
      <c r="B44" s="137" t="s">
        <v>126</v>
      </c>
      <c r="C44" s="137"/>
      <c r="D44" s="137"/>
      <c r="E44" s="137"/>
      <c r="F44" s="137"/>
      <c r="G44" s="137"/>
      <c r="H44" s="58" t="s">
        <v>79</v>
      </c>
      <c r="I44" s="17">
        <v>15997513.359999999</v>
      </c>
      <c r="J44" s="17">
        <v>8967000</v>
      </c>
      <c r="K44" s="17">
        <v>8355496.2199999997</v>
      </c>
      <c r="L44" s="17">
        <v>8364095.7599999998</v>
      </c>
      <c r="M44" s="18">
        <f>L44/J44*100</f>
        <v>93.276410839745722</v>
      </c>
      <c r="N44" s="18">
        <f t="shared" si="7"/>
        <v>100.10292075746999</v>
      </c>
      <c r="O44" s="19">
        <f t="shared" si="8"/>
        <v>0.52283724174992652</v>
      </c>
      <c r="P44" s="20">
        <f>L44/L8</f>
        <v>9.2750931352540873E-3</v>
      </c>
      <c r="Q44" s="104" t="s">
        <v>143</v>
      </c>
      <c r="R44" s="105"/>
    </row>
    <row r="45" spans="1:20" ht="81" customHeight="1" x14ac:dyDescent="0.25">
      <c r="A45" s="15"/>
      <c r="B45" s="132" t="s">
        <v>80</v>
      </c>
      <c r="C45" s="132"/>
      <c r="D45" s="132"/>
      <c r="E45" s="132"/>
      <c r="F45" s="132"/>
      <c r="G45" s="132"/>
      <c r="H45" s="58" t="s">
        <v>81</v>
      </c>
      <c r="I45" s="17">
        <v>12032398.98</v>
      </c>
      <c r="J45" s="17">
        <v>7308700</v>
      </c>
      <c r="K45" s="17">
        <v>8728815.5600000005</v>
      </c>
      <c r="L45" s="17">
        <v>8930307.5299999993</v>
      </c>
      <c r="M45" s="18">
        <f>L45/J45*100</f>
        <v>122.18735931150546</v>
      </c>
      <c r="N45" s="18">
        <f t="shared" si="7"/>
        <v>102.30835407868327</v>
      </c>
      <c r="O45" s="19">
        <f t="shared" si="8"/>
        <v>0.74218844844189158</v>
      </c>
      <c r="P45" s="20">
        <f>L45/L8</f>
        <v>9.9029753417374643E-3</v>
      </c>
      <c r="Q45" s="106" t="s">
        <v>144</v>
      </c>
      <c r="R45" s="106"/>
    </row>
    <row r="46" spans="1:20" ht="74.25" customHeight="1" x14ac:dyDescent="0.25">
      <c r="A46" s="15"/>
      <c r="B46" s="131" t="s">
        <v>82</v>
      </c>
      <c r="C46" s="131"/>
      <c r="D46" s="131"/>
      <c r="E46" s="131"/>
      <c r="F46" s="131"/>
      <c r="G46" s="131"/>
      <c r="H46" s="21" t="s">
        <v>83</v>
      </c>
      <c r="I46" s="78">
        <v>45397283.140000001</v>
      </c>
      <c r="J46" s="22">
        <v>33200000</v>
      </c>
      <c r="K46" s="22">
        <v>64366000</v>
      </c>
      <c r="L46" s="22">
        <v>65075273.359999999</v>
      </c>
      <c r="M46" s="23">
        <f>L46/J46*100</f>
        <v>196.00985951807229</v>
      </c>
      <c r="N46" s="23">
        <f t="shared" si="7"/>
        <v>101.1019379175341</v>
      </c>
      <c r="O46" s="24">
        <f t="shared" si="8"/>
        <v>1.4334618474703726</v>
      </c>
      <c r="P46" s="26"/>
      <c r="Q46" s="110" t="s">
        <v>145</v>
      </c>
      <c r="R46" s="110"/>
    </row>
    <row r="47" spans="1:20" ht="77.25" customHeight="1" x14ac:dyDescent="0.25">
      <c r="A47" s="15"/>
      <c r="B47" s="129" t="s">
        <v>123</v>
      </c>
      <c r="C47" s="129"/>
      <c r="D47" s="129"/>
      <c r="E47" s="129"/>
      <c r="F47" s="129"/>
      <c r="G47" s="129"/>
      <c r="H47" s="21" t="s">
        <v>122</v>
      </c>
      <c r="I47" s="78">
        <v>3075119.58</v>
      </c>
      <c r="J47" s="22">
        <v>525000</v>
      </c>
      <c r="K47" s="22">
        <v>7380600</v>
      </c>
      <c r="L47" s="22">
        <v>8730054.5</v>
      </c>
      <c r="M47" s="23" t="s">
        <v>146</v>
      </c>
      <c r="N47" s="23">
        <f t="shared" si="7"/>
        <v>118.28380483971492</v>
      </c>
      <c r="O47" s="24">
        <f t="shared" si="8"/>
        <v>2.8389317139985821</v>
      </c>
      <c r="P47" s="26"/>
      <c r="Q47" s="100" t="s">
        <v>147</v>
      </c>
      <c r="R47" s="94" t="s">
        <v>148</v>
      </c>
    </row>
    <row r="48" spans="1:20" ht="88.5" customHeight="1" x14ac:dyDescent="0.25">
      <c r="A48" s="15"/>
      <c r="B48" s="129" t="s">
        <v>84</v>
      </c>
      <c r="C48" s="129"/>
      <c r="D48" s="129"/>
      <c r="E48" s="129"/>
      <c r="F48" s="129"/>
      <c r="G48" s="129"/>
      <c r="H48" s="21" t="s">
        <v>85</v>
      </c>
      <c r="I48" s="78">
        <v>986327.32</v>
      </c>
      <c r="J48" s="22">
        <v>577300</v>
      </c>
      <c r="K48" s="22">
        <v>936110.45</v>
      </c>
      <c r="L48" s="22">
        <v>1189147.22</v>
      </c>
      <c r="M48" s="23">
        <f>L48/J48*100</f>
        <v>205.98427507361859</v>
      </c>
      <c r="N48" s="23">
        <f t="shared" si="7"/>
        <v>127.03065327387384</v>
      </c>
      <c r="O48" s="24">
        <f t="shared" si="8"/>
        <v>1.2056314327783195</v>
      </c>
      <c r="P48" s="26"/>
      <c r="Q48" s="100" t="s">
        <v>149</v>
      </c>
      <c r="R48" s="94" t="s">
        <v>150</v>
      </c>
    </row>
    <row r="49" spans="1:18" ht="45" customHeight="1" x14ac:dyDescent="0.25">
      <c r="A49" s="15"/>
      <c r="B49" s="132" t="s">
        <v>86</v>
      </c>
      <c r="C49" s="132"/>
      <c r="D49" s="132"/>
      <c r="E49" s="132"/>
      <c r="F49" s="132"/>
      <c r="G49" s="132"/>
      <c r="H49" s="16" t="s">
        <v>83</v>
      </c>
      <c r="I49" s="17">
        <v>49458730.039999999</v>
      </c>
      <c r="J49" s="17">
        <f>J46+J47+J48</f>
        <v>34302300</v>
      </c>
      <c r="K49" s="17">
        <f>K46+K47+K48</f>
        <v>72682710.450000003</v>
      </c>
      <c r="L49" s="17">
        <f>L46+L47+L48</f>
        <v>74994475.079999998</v>
      </c>
      <c r="M49" s="18">
        <f>L49/J49*100</f>
        <v>218.62812429487235</v>
      </c>
      <c r="N49" s="18">
        <f t="shared" si="7"/>
        <v>103.18062523492475</v>
      </c>
      <c r="O49" s="19">
        <f t="shared" si="8"/>
        <v>1.5163040987778666</v>
      </c>
      <c r="P49" s="20">
        <f>L49/L8</f>
        <v>8.316269456442614E-2</v>
      </c>
      <c r="Q49" s="107"/>
      <c r="R49" s="90"/>
    </row>
    <row r="50" spans="1:18" ht="51.75" customHeight="1" x14ac:dyDescent="0.25">
      <c r="A50" s="15"/>
      <c r="B50" s="132" t="s">
        <v>87</v>
      </c>
      <c r="C50" s="132"/>
      <c r="D50" s="132"/>
      <c r="E50" s="132"/>
      <c r="F50" s="132"/>
      <c r="G50" s="132"/>
      <c r="H50" s="59" t="s">
        <v>88</v>
      </c>
      <c r="I50" s="17">
        <v>4998338.92</v>
      </c>
      <c r="J50" s="17">
        <v>3252000</v>
      </c>
      <c r="K50" s="17">
        <v>2574992.88</v>
      </c>
      <c r="L50" s="17">
        <v>2875961.03</v>
      </c>
      <c r="M50" s="18">
        <f t="shared" ref="M50" si="9">L50/J50*100</f>
        <v>88.436686039360396</v>
      </c>
      <c r="N50" s="18">
        <f t="shared" si="7"/>
        <v>111.68811581335322</v>
      </c>
      <c r="O50" s="19">
        <f t="shared" si="8"/>
        <v>0.57538335755751424</v>
      </c>
      <c r="P50" s="20">
        <f>L50/L8</f>
        <v>3.1892038508429597E-3</v>
      </c>
      <c r="Q50" s="111" t="s">
        <v>160</v>
      </c>
      <c r="R50" s="111" t="s">
        <v>161</v>
      </c>
    </row>
    <row r="51" spans="1:18" ht="93" customHeight="1" x14ac:dyDescent="0.25">
      <c r="A51" s="15"/>
      <c r="B51" s="132" t="s">
        <v>89</v>
      </c>
      <c r="C51" s="132"/>
      <c r="D51" s="132"/>
      <c r="E51" s="132"/>
      <c r="F51" s="132"/>
      <c r="G51" s="132"/>
      <c r="H51" s="59" t="s">
        <v>90</v>
      </c>
      <c r="I51" s="17">
        <v>-10045</v>
      </c>
      <c r="J51" s="17">
        <v>0</v>
      </c>
      <c r="K51" s="17">
        <v>0</v>
      </c>
      <c r="L51" s="17">
        <v>0</v>
      </c>
      <c r="M51" s="18">
        <v>0</v>
      </c>
      <c r="N51" s="18">
        <v>0</v>
      </c>
      <c r="O51" s="19">
        <f t="shared" si="8"/>
        <v>0</v>
      </c>
      <c r="P51" s="20">
        <f>L51/L8</f>
        <v>0</v>
      </c>
      <c r="Q51" s="112"/>
      <c r="R51" s="113"/>
    </row>
    <row r="52" spans="1:18" ht="22.5" customHeight="1" x14ac:dyDescent="0.25">
      <c r="A52" s="15"/>
      <c r="B52" s="132" t="s">
        <v>91</v>
      </c>
      <c r="C52" s="132"/>
      <c r="D52" s="132"/>
      <c r="E52" s="132"/>
      <c r="F52" s="132"/>
      <c r="G52" s="132"/>
      <c r="H52" s="16" t="s">
        <v>92</v>
      </c>
      <c r="I52" s="17">
        <v>3216075230.5100002</v>
      </c>
      <c r="J52" s="17">
        <f>J53+J59+J60</f>
        <v>3422187300</v>
      </c>
      <c r="K52" s="17">
        <f>K53+K59+K60+K58</f>
        <v>3656694182.5900002</v>
      </c>
      <c r="L52" s="17">
        <f>L53+L59+L60+L58</f>
        <v>3563318495.3200002</v>
      </c>
      <c r="M52" s="18">
        <f t="shared" ref="M52:M57" si="10">L52/J52*100</f>
        <v>104.12400558321282</v>
      </c>
      <c r="N52" s="18">
        <f t="shared" ref="N52:N61" si="11">L52/K52*100</f>
        <v>97.4464452697583</v>
      </c>
      <c r="O52" s="19">
        <f t="shared" si="8"/>
        <v>1.107971126270866</v>
      </c>
      <c r="P52" s="20"/>
      <c r="Q52" s="119"/>
      <c r="R52" s="119"/>
    </row>
    <row r="53" spans="1:18" ht="26.25" customHeight="1" x14ac:dyDescent="0.25">
      <c r="A53" s="2"/>
      <c r="B53" s="138" t="s">
        <v>93</v>
      </c>
      <c r="C53" s="138"/>
      <c r="D53" s="138"/>
      <c r="E53" s="138"/>
      <c r="F53" s="138"/>
      <c r="G53" s="138"/>
      <c r="H53" s="60" t="s">
        <v>94</v>
      </c>
      <c r="I53" s="61">
        <v>3199095831.1400003</v>
      </c>
      <c r="J53" s="61">
        <f>J54+J55+J56+J57</f>
        <v>3422187300</v>
      </c>
      <c r="K53" s="61">
        <f>K54+K55+K56+K57</f>
        <v>3637493044.29</v>
      </c>
      <c r="L53" s="61">
        <f>L54+L55+L56+L57</f>
        <v>3544117357.02</v>
      </c>
      <c r="M53" s="18">
        <f t="shared" si="10"/>
        <v>103.56292763461543</v>
      </c>
      <c r="N53" s="18">
        <f t="shared" si="11"/>
        <v>97.432965887960179</v>
      </c>
      <c r="O53" s="19">
        <f t="shared" si="8"/>
        <v>1.1078497000688632</v>
      </c>
      <c r="P53" s="20"/>
      <c r="Q53" s="120"/>
      <c r="R53" s="120"/>
    </row>
    <row r="54" spans="1:18" ht="113.45" customHeight="1" x14ac:dyDescent="0.25">
      <c r="A54" s="2"/>
      <c r="B54" s="131" t="s">
        <v>95</v>
      </c>
      <c r="C54" s="131"/>
      <c r="D54" s="131"/>
      <c r="E54" s="131"/>
      <c r="F54" s="131"/>
      <c r="G54" s="131"/>
      <c r="H54" s="62" t="s">
        <v>96</v>
      </c>
      <c r="I54" s="63">
        <v>671900300</v>
      </c>
      <c r="J54" s="63">
        <v>605781800</v>
      </c>
      <c r="K54" s="63">
        <v>896856400</v>
      </c>
      <c r="L54" s="63">
        <v>896856400</v>
      </c>
      <c r="M54" s="64">
        <f t="shared" si="10"/>
        <v>148.04941317154129</v>
      </c>
      <c r="N54" s="64">
        <f t="shared" si="11"/>
        <v>100</v>
      </c>
      <c r="O54" s="39">
        <f t="shared" si="8"/>
        <v>1.3348057740114121</v>
      </c>
      <c r="P54" s="40"/>
      <c r="Q54" s="117" t="s">
        <v>156</v>
      </c>
      <c r="R54" s="118"/>
    </row>
    <row r="55" spans="1:18" ht="113.25" customHeight="1" x14ac:dyDescent="0.25">
      <c r="A55" s="2"/>
      <c r="B55" s="129" t="s">
        <v>97</v>
      </c>
      <c r="C55" s="129"/>
      <c r="D55" s="129"/>
      <c r="E55" s="129"/>
      <c r="F55" s="129"/>
      <c r="G55" s="129"/>
      <c r="H55" s="62" t="s">
        <v>98</v>
      </c>
      <c r="I55" s="63">
        <v>772690093.88999999</v>
      </c>
      <c r="J55" s="63">
        <v>1139679600</v>
      </c>
      <c r="K55" s="63">
        <v>851246519.36000001</v>
      </c>
      <c r="L55" s="63">
        <v>758112406.96000004</v>
      </c>
      <c r="M55" s="64">
        <f t="shared" si="10"/>
        <v>66.519783890138953</v>
      </c>
      <c r="N55" s="64">
        <f t="shared" si="11"/>
        <v>89.059090371374225</v>
      </c>
      <c r="O55" s="39">
        <f t="shared" si="8"/>
        <v>0.98113385036863798</v>
      </c>
      <c r="P55" s="65"/>
      <c r="Q55" s="117" t="s">
        <v>157</v>
      </c>
      <c r="R55" s="117" t="s">
        <v>157</v>
      </c>
    </row>
    <row r="56" spans="1:18" ht="119.25" customHeight="1" x14ac:dyDescent="0.25">
      <c r="A56" s="2"/>
      <c r="B56" s="131" t="s">
        <v>99</v>
      </c>
      <c r="C56" s="131"/>
      <c r="D56" s="131"/>
      <c r="E56" s="131"/>
      <c r="F56" s="131"/>
      <c r="G56" s="131"/>
      <c r="H56" s="62" t="s">
        <v>100</v>
      </c>
      <c r="I56" s="63">
        <v>1483061161.74</v>
      </c>
      <c r="J56" s="63">
        <v>1474922800</v>
      </c>
      <c r="K56" s="63">
        <v>1581387869.1900001</v>
      </c>
      <c r="L56" s="63">
        <v>1581149300.4200001</v>
      </c>
      <c r="M56" s="64">
        <f t="shared" si="10"/>
        <v>107.20217359308567</v>
      </c>
      <c r="N56" s="64">
        <f t="shared" si="11"/>
        <v>99.98491396230817</v>
      </c>
      <c r="O56" s="39">
        <f t="shared" si="8"/>
        <v>1.0661389706712556</v>
      </c>
      <c r="P56" s="66"/>
      <c r="Q56" s="117" t="s">
        <v>158</v>
      </c>
      <c r="R56" s="117"/>
    </row>
    <row r="57" spans="1:18" ht="143.25" customHeight="1" x14ac:dyDescent="0.25">
      <c r="A57" s="2"/>
      <c r="B57" s="131" t="s">
        <v>101</v>
      </c>
      <c r="C57" s="131"/>
      <c r="D57" s="131"/>
      <c r="E57" s="131"/>
      <c r="F57" s="131"/>
      <c r="G57" s="131"/>
      <c r="H57" s="62" t="s">
        <v>102</v>
      </c>
      <c r="I57" s="63">
        <v>271444275.50999999</v>
      </c>
      <c r="J57" s="63">
        <v>201803100</v>
      </c>
      <c r="K57" s="63">
        <v>308002255.74000001</v>
      </c>
      <c r="L57" s="63">
        <v>307999249.63999999</v>
      </c>
      <c r="M57" s="64">
        <f t="shared" si="10"/>
        <v>152.6236463364537</v>
      </c>
      <c r="N57" s="64">
        <f t="shared" si="11"/>
        <v>99.999024000654529</v>
      </c>
      <c r="O57" s="39">
        <f t="shared" si="8"/>
        <v>1.1346684289485165</v>
      </c>
      <c r="P57" s="66"/>
      <c r="Q57" s="117" t="s">
        <v>159</v>
      </c>
      <c r="R57" s="117"/>
    </row>
    <row r="58" spans="1:18" ht="75" customHeight="1" x14ac:dyDescent="0.25">
      <c r="A58" s="4"/>
      <c r="B58" s="140" t="s">
        <v>125</v>
      </c>
      <c r="C58" s="141"/>
      <c r="D58" s="141"/>
      <c r="E58" s="141"/>
      <c r="F58" s="141"/>
      <c r="G58" s="142"/>
      <c r="H58" s="79" t="s">
        <v>124</v>
      </c>
      <c r="I58" s="80">
        <v>0</v>
      </c>
      <c r="J58" s="80">
        <v>0</v>
      </c>
      <c r="K58" s="80">
        <v>1800000</v>
      </c>
      <c r="L58" s="80">
        <v>1800000</v>
      </c>
      <c r="M58" s="81">
        <v>0</v>
      </c>
      <c r="N58" s="81">
        <f t="shared" si="11"/>
        <v>100</v>
      </c>
      <c r="O58" s="82">
        <v>0</v>
      </c>
      <c r="P58" s="83"/>
      <c r="Q58" s="114"/>
      <c r="R58" s="114"/>
    </row>
    <row r="59" spans="1:18" ht="38.25" customHeight="1" x14ac:dyDescent="0.25">
      <c r="A59" s="2"/>
      <c r="B59" s="132" t="s">
        <v>103</v>
      </c>
      <c r="C59" s="132"/>
      <c r="D59" s="132"/>
      <c r="E59" s="132"/>
      <c r="F59" s="132"/>
      <c r="G59" s="132"/>
      <c r="H59" s="60" t="s">
        <v>104</v>
      </c>
      <c r="I59" s="67">
        <v>22653337</v>
      </c>
      <c r="J59" s="67">
        <v>0</v>
      </c>
      <c r="K59" s="67">
        <v>56327839</v>
      </c>
      <c r="L59" s="67">
        <v>56327839</v>
      </c>
      <c r="M59" s="18">
        <v>0</v>
      </c>
      <c r="N59" s="18">
        <f t="shared" si="11"/>
        <v>100</v>
      </c>
      <c r="O59" s="19">
        <f t="shared" si="8"/>
        <v>2.4865139736366433</v>
      </c>
      <c r="P59" s="68"/>
      <c r="Q59" s="115" t="s">
        <v>105</v>
      </c>
      <c r="R59" s="115" t="s">
        <v>105</v>
      </c>
    </row>
    <row r="60" spans="1:18" ht="52.5" customHeight="1" x14ac:dyDescent="0.25">
      <c r="A60" s="2"/>
      <c r="B60" s="132" t="s">
        <v>106</v>
      </c>
      <c r="C60" s="132"/>
      <c r="D60" s="132"/>
      <c r="E60" s="132"/>
      <c r="F60" s="132"/>
      <c r="G60" s="132"/>
      <c r="H60" s="60" t="s">
        <v>107</v>
      </c>
      <c r="I60" s="67">
        <v>-5673937.6299999999</v>
      </c>
      <c r="J60" s="67">
        <v>0</v>
      </c>
      <c r="K60" s="67">
        <v>-38926700.700000003</v>
      </c>
      <c r="L60" s="67">
        <v>-38926700.700000003</v>
      </c>
      <c r="M60" s="18">
        <v>0</v>
      </c>
      <c r="N60" s="18">
        <f t="shared" si="11"/>
        <v>100</v>
      </c>
      <c r="O60" s="19">
        <f t="shared" si="8"/>
        <v>6.8606148390108412</v>
      </c>
      <c r="P60" s="68"/>
      <c r="Q60" s="115" t="s">
        <v>108</v>
      </c>
      <c r="R60" s="115" t="s">
        <v>108</v>
      </c>
    </row>
    <row r="61" spans="1:18" ht="36" customHeight="1" x14ac:dyDescent="0.25">
      <c r="A61" s="2"/>
      <c r="B61" s="143" t="s">
        <v>109</v>
      </c>
      <c r="C61" s="143"/>
      <c r="D61" s="143"/>
      <c r="E61" s="143"/>
      <c r="F61" s="143"/>
      <c r="G61" s="143"/>
      <c r="H61" s="69"/>
      <c r="I61" s="70">
        <v>4022576720.96</v>
      </c>
      <c r="J61" s="70">
        <f>J52+J8</f>
        <v>4183499200</v>
      </c>
      <c r="K61" s="70">
        <f>K52+K8</f>
        <v>4510010878.3900003</v>
      </c>
      <c r="L61" s="70">
        <f>L52+L8</f>
        <v>4465098740.3299999</v>
      </c>
      <c r="M61" s="71">
        <f>L61/J61*100</f>
        <v>106.73119622755036</v>
      </c>
      <c r="N61" s="71">
        <f t="shared" si="11"/>
        <v>99.004167855221809</v>
      </c>
      <c r="O61" s="84">
        <f t="shared" si="8"/>
        <v>1.1100095908834253</v>
      </c>
      <c r="P61" s="72"/>
      <c r="Q61" s="116"/>
      <c r="R61" s="116"/>
    </row>
    <row r="62" spans="1:18" ht="11.25" customHeight="1" x14ac:dyDescent="0.25">
      <c r="A62" s="4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4"/>
      <c r="M62" s="74"/>
      <c r="N62" s="74"/>
      <c r="O62" s="75"/>
      <c r="P62" s="75"/>
      <c r="Q62" s="75"/>
      <c r="R62" s="75"/>
    </row>
    <row r="63" spans="1:18" ht="22.5" customHeight="1" x14ac:dyDescent="0.25">
      <c r="A63" s="4" t="s">
        <v>110</v>
      </c>
      <c r="B63" s="139" t="s">
        <v>111</v>
      </c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</row>
    <row r="64" spans="1:18" x14ac:dyDescent="0.25"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</row>
    <row r="65" spans="2:18" x14ac:dyDescent="0.25"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</row>
    <row r="66" spans="2:18" x14ac:dyDescent="0.25"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</row>
    <row r="67" spans="2:18" x14ac:dyDescent="0.25"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</row>
    <row r="68" spans="2:18" x14ac:dyDescent="0.25"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</row>
    <row r="69" spans="2:18" x14ac:dyDescent="0.25"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</row>
    <row r="70" spans="2:18" x14ac:dyDescent="0.25"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</row>
    <row r="71" spans="2:18" x14ac:dyDescent="0.25"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</row>
    <row r="72" spans="2:18" x14ac:dyDescent="0.25"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</row>
    <row r="73" spans="2:18" x14ac:dyDescent="0.25"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</row>
    <row r="74" spans="2:18" x14ac:dyDescent="0.25"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</row>
    <row r="75" spans="2:18" x14ac:dyDescent="0.25"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</row>
    <row r="76" spans="2:18" x14ac:dyDescent="0.25"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</row>
    <row r="77" spans="2:18" x14ac:dyDescent="0.25"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</row>
    <row r="78" spans="2:18" x14ac:dyDescent="0.25"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</row>
    <row r="79" spans="2:18" x14ac:dyDescent="0.25"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</row>
    <row r="80" spans="2:18" x14ac:dyDescent="0.25"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</row>
    <row r="81" spans="2:18" x14ac:dyDescent="0.25"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</row>
    <row r="82" spans="2:18" x14ac:dyDescent="0.25"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</row>
    <row r="83" spans="2:18" x14ac:dyDescent="0.25"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</row>
    <row r="84" spans="2:18" x14ac:dyDescent="0.25"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</row>
  </sheetData>
  <mergeCells count="65">
    <mergeCell ref="B63:R63"/>
    <mergeCell ref="B58:G58"/>
    <mergeCell ref="B56:G56"/>
    <mergeCell ref="B57:G57"/>
    <mergeCell ref="B59:G59"/>
    <mergeCell ref="B60:G60"/>
    <mergeCell ref="B61:G61"/>
    <mergeCell ref="B51:G51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41:G41"/>
    <mergeCell ref="B42:G42"/>
    <mergeCell ref="B43:G43"/>
    <mergeCell ref="B44:G44"/>
    <mergeCell ref="B45:G45"/>
    <mergeCell ref="B36:G36"/>
    <mergeCell ref="B37:G37"/>
    <mergeCell ref="B38:G38"/>
    <mergeCell ref="B39:G39"/>
    <mergeCell ref="B40:G40"/>
    <mergeCell ref="B27:G27"/>
    <mergeCell ref="B30:G30"/>
    <mergeCell ref="B31:G31"/>
    <mergeCell ref="B33:G33"/>
    <mergeCell ref="B35:G35"/>
    <mergeCell ref="B20:G20"/>
    <mergeCell ref="B23:G23"/>
    <mergeCell ref="B24:G24"/>
    <mergeCell ref="B25:G25"/>
    <mergeCell ref="B26:G26"/>
    <mergeCell ref="B15:G15"/>
    <mergeCell ref="B16:G16"/>
    <mergeCell ref="B17:G17"/>
    <mergeCell ref="B18:G18"/>
    <mergeCell ref="B19:G19"/>
    <mergeCell ref="B9:G9"/>
    <mergeCell ref="B10:G10"/>
    <mergeCell ref="B11:G11"/>
    <mergeCell ref="Q11:Q14"/>
    <mergeCell ref="R11:R14"/>
    <mergeCell ref="B12:G12"/>
    <mergeCell ref="B13:G13"/>
    <mergeCell ref="B14:G14"/>
    <mergeCell ref="B8:G8"/>
    <mergeCell ref="B1:Q1"/>
    <mergeCell ref="B2:Q2"/>
    <mergeCell ref="B3:Q3"/>
    <mergeCell ref="B5:G7"/>
    <mergeCell ref="H5:H7"/>
    <mergeCell ref="I5:I7"/>
    <mergeCell ref="J5:J7"/>
    <mergeCell ref="K5:K7"/>
    <mergeCell ref="L5:L7"/>
    <mergeCell ref="M5:M7"/>
    <mergeCell ref="N5:N7"/>
    <mergeCell ref="O5:O7"/>
    <mergeCell ref="P5:P7"/>
    <mergeCell ref="Q5:R6"/>
  </mergeCells>
  <pageMargins left="0.39374999999999999" right="0.27569444444444402" top="0.39374999999999999" bottom="0.39374999999999999" header="0.51180555555555496" footer="0.51180555555555496"/>
  <pageSetup paperSize="9" scale="5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Вып.плана.</vt:lpstr>
      <vt:lpstr>Вып.плана.!Заголовки_для_печати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Азанова Татьяна Михайловна</dc:creator>
  <dc:description/>
  <cp:lastModifiedBy>AzanovaTM</cp:lastModifiedBy>
  <cp:revision>1</cp:revision>
  <cp:lastPrinted>2023-04-03T03:52:50Z</cp:lastPrinted>
  <dcterms:created xsi:type="dcterms:W3CDTF">2019-01-18T04:50:59Z</dcterms:created>
  <dcterms:modified xsi:type="dcterms:W3CDTF">2023-04-12T09:02:32Z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diakov.net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